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twonlineuk-my.sharepoint.com/personal/aj_vickersmith_towerswatson_com/Documents/Documents/CP2/Exam writing/2023/April P2 (Rongai 2022)/"/>
    </mc:Choice>
  </mc:AlternateContent>
  <xr:revisionPtr revIDLastSave="25" documentId="13_ncr:1_{1712689E-0B51-41D5-ABE3-3BBC08A81602}" xr6:coauthVersionLast="46" xr6:coauthVersionMax="47" xr10:uidLastSave="{66DF7234-66A8-495D-B3CB-3A779147D233}"/>
  <bookViews>
    <workbookView xWindow="-110" yWindow="-110" windowWidth="19420" windowHeight="10420" xr2:uid="{92660AE5-E2BB-4E8A-AC40-5BE3F35E4DD0}"/>
  </bookViews>
  <sheets>
    <sheet name="Data" sheetId="8" r:id="rId1"/>
    <sheet name="Parameters" sheetId="6" r:id="rId2"/>
    <sheet name="Growth Factors &amp; Survival Pr" sheetId="7" r:id="rId3"/>
    <sheet name="Expected Profit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" i="9" l="1"/>
  <c r="C46" i="8"/>
  <c r="B46" i="8"/>
  <c r="C166" i="6" l="1"/>
  <c r="C169" i="6" s="1"/>
  <c r="C167" i="6"/>
  <c r="C170" i="6" s="1"/>
  <c r="N36" i="8" l="1"/>
  <c r="O36" i="8"/>
  <c r="P36" i="8"/>
  <c r="Q36" i="8"/>
  <c r="R36" i="8"/>
  <c r="S36" i="8"/>
  <c r="T36" i="8"/>
  <c r="U36" i="8"/>
  <c r="V36" i="8"/>
  <c r="W36" i="8"/>
  <c r="X36" i="8"/>
  <c r="N37" i="8"/>
  <c r="O37" i="8"/>
  <c r="P37" i="8"/>
  <c r="Q37" i="8"/>
  <c r="R37" i="8"/>
  <c r="S37" i="8"/>
  <c r="T37" i="8"/>
  <c r="U37" i="8"/>
  <c r="V37" i="8"/>
  <c r="W37" i="8"/>
  <c r="X37" i="8"/>
  <c r="M37" i="8"/>
  <c r="M36" i="8"/>
  <c r="Z47" i="9" l="1"/>
  <c r="AA47" i="9"/>
  <c r="AB47" i="9"/>
  <c r="AC47" i="9"/>
  <c r="AD47" i="9"/>
  <c r="AE47" i="9"/>
  <c r="AF47" i="9"/>
  <c r="AG47" i="9"/>
  <c r="AH47" i="9"/>
  <c r="Y47" i="9"/>
  <c r="AJ47" i="9" l="1"/>
  <c r="C43" i="8"/>
  <c r="D43" i="8"/>
  <c r="E43" i="8"/>
  <c r="G43" i="8"/>
  <c r="H43" i="8"/>
  <c r="I43" i="8"/>
  <c r="K43" i="8"/>
  <c r="C44" i="8"/>
  <c r="D44" i="8"/>
  <c r="E44" i="8"/>
  <c r="G44" i="8"/>
  <c r="H44" i="8"/>
  <c r="I44" i="8"/>
  <c r="K44" i="8"/>
  <c r="B43" i="8"/>
  <c r="B44" i="8"/>
  <c r="C36" i="8"/>
  <c r="D36" i="8"/>
  <c r="E36" i="8"/>
  <c r="F36" i="8"/>
  <c r="F43" i="8" s="1"/>
  <c r="G36" i="8"/>
  <c r="H36" i="8"/>
  <c r="I36" i="8"/>
  <c r="J36" i="8"/>
  <c r="J43" i="8" s="1"/>
  <c r="K36" i="8"/>
  <c r="C37" i="8"/>
  <c r="D37" i="8"/>
  <c r="E37" i="8"/>
  <c r="F37" i="8"/>
  <c r="F44" i="8" s="1"/>
  <c r="G37" i="8"/>
  <c r="H37" i="8"/>
  <c r="I37" i="8"/>
  <c r="J37" i="8"/>
  <c r="J44" i="8" s="1"/>
  <c r="K37" i="8"/>
  <c r="B37" i="8"/>
  <c r="B36" i="8"/>
  <c r="B38" i="7"/>
  <c r="B39" i="7"/>
  <c r="X4" i="7" l="1"/>
  <c r="W4" i="7"/>
  <c r="V4" i="7"/>
  <c r="U4" i="7"/>
  <c r="T4" i="7"/>
  <c r="S4" i="7"/>
  <c r="R4" i="7"/>
  <c r="Q4" i="7"/>
  <c r="P4" i="7"/>
  <c r="O4" i="7"/>
  <c r="N4" i="7"/>
  <c r="M4" i="7"/>
  <c r="X34" i="7"/>
  <c r="W34" i="7"/>
  <c r="V34" i="7"/>
  <c r="U34" i="7"/>
  <c r="T34" i="7"/>
  <c r="S34" i="7"/>
  <c r="R34" i="7"/>
  <c r="Q34" i="7"/>
  <c r="P34" i="7"/>
  <c r="O34" i="7"/>
  <c r="N34" i="7"/>
  <c r="M34" i="7"/>
  <c r="X33" i="7"/>
  <c r="W33" i="7"/>
  <c r="V33" i="7"/>
  <c r="U33" i="7"/>
  <c r="T33" i="7"/>
  <c r="S33" i="7"/>
  <c r="R33" i="7"/>
  <c r="Q33" i="7"/>
  <c r="P33" i="7"/>
  <c r="O33" i="7"/>
  <c r="N33" i="7"/>
  <c r="M33" i="7"/>
  <c r="X32" i="7"/>
  <c r="W32" i="7"/>
  <c r="V32" i="7"/>
  <c r="U32" i="7"/>
  <c r="T32" i="7"/>
  <c r="S32" i="7"/>
  <c r="R32" i="7"/>
  <c r="Q32" i="7"/>
  <c r="P32" i="7"/>
  <c r="O32" i="7"/>
  <c r="N32" i="7"/>
  <c r="M32" i="7"/>
  <c r="X31" i="7"/>
  <c r="W31" i="7"/>
  <c r="V31" i="7"/>
  <c r="U31" i="7"/>
  <c r="T31" i="7"/>
  <c r="S31" i="7"/>
  <c r="R31" i="7"/>
  <c r="Q31" i="7"/>
  <c r="P31" i="7"/>
  <c r="O31" i="7"/>
  <c r="N31" i="7"/>
  <c r="M31" i="7"/>
  <c r="X30" i="7"/>
  <c r="W30" i="7"/>
  <c r="V30" i="7"/>
  <c r="U30" i="7"/>
  <c r="T30" i="7"/>
  <c r="S30" i="7"/>
  <c r="R30" i="7"/>
  <c r="Q30" i="7"/>
  <c r="P30" i="7"/>
  <c r="O30" i="7"/>
  <c r="N30" i="7"/>
  <c r="M30" i="7"/>
  <c r="X29" i="7"/>
  <c r="W29" i="7"/>
  <c r="V29" i="7"/>
  <c r="U29" i="7"/>
  <c r="T29" i="7"/>
  <c r="S29" i="7"/>
  <c r="R29" i="7"/>
  <c r="Q29" i="7"/>
  <c r="P29" i="7"/>
  <c r="O29" i="7"/>
  <c r="N29" i="7"/>
  <c r="M29" i="7"/>
  <c r="X28" i="7"/>
  <c r="W28" i="7"/>
  <c r="V28" i="7"/>
  <c r="U28" i="7"/>
  <c r="T28" i="7"/>
  <c r="S28" i="7"/>
  <c r="R28" i="7"/>
  <c r="Q28" i="7"/>
  <c r="P28" i="7"/>
  <c r="O28" i="7"/>
  <c r="N28" i="7"/>
  <c r="M28" i="7"/>
  <c r="X27" i="7"/>
  <c r="W27" i="7"/>
  <c r="V27" i="7"/>
  <c r="U27" i="7"/>
  <c r="T27" i="7"/>
  <c r="S27" i="7"/>
  <c r="R27" i="7"/>
  <c r="Q27" i="7"/>
  <c r="P27" i="7"/>
  <c r="O27" i="7"/>
  <c r="N27" i="7"/>
  <c r="M27" i="7"/>
  <c r="X26" i="7"/>
  <c r="W26" i="7"/>
  <c r="V26" i="7"/>
  <c r="U26" i="7"/>
  <c r="T26" i="7"/>
  <c r="S26" i="7"/>
  <c r="R26" i="7"/>
  <c r="Q26" i="7"/>
  <c r="P26" i="7"/>
  <c r="O26" i="7"/>
  <c r="N26" i="7"/>
  <c r="M26" i="7"/>
  <c r="X25" i="7"/>
  <c r="W25" i="7"/>
  <c r="V25" i="7"/>
  <c r="U25" i="7"/>
  <c r="T25" i="7"/>
  <c r="S25" i="7"/>
  <c r="R25" i="7"/>
  <c r="Q25" i="7"/>
  <c r="P25" i="7"/>
  <c r="O25" i="7"/>
  <c r="N25" i="7"/>
  <c r="M25" i="7"/>
  <c r="X24" i="7"/>
  <c r="W24" i="7"/>
  <c r="V24" i="7"/>
  <c r="U24" i="7"/>
  <c r="T24" i="7"/>
  <c r="S24" i="7"/>
  <c r="R24" i="7"/>
  <c r="Q24" i="7"/>
  <c r="P24" i="7"/>
  <c r="O24" i="7"/>
  <c r="N24" i="7"/>
  <c r="M24" i="7"/>
  <c r="X23" i="7"/>
  <c r="W23" i="7"/>
  <c r="V23" i="7"/>
  <c r="U23" i="7"/>
  <c r="T23" i="7"/>
  <c r="S23" i="7"/>
  <c r="R23" i="7"/>
  <c r="Q23" i="7"/>
  <c r="P23" i="7"/>
  <c r="O23" i="7"/>
  <c r="N23" i="7"/>
  <c r="M23" i="7"/>
  <c r="X22" i="7"/>
  <c r="W22" i="7"/>
  <c r="V22" i="7"/>
  <c r="U22" i="7"/>
  <c r="T22" i="7"/>
  <c r="S22" i="7"/>
  <c r="R22" i="7"/>
  <c r="Q22" i="7"/>
  <c r="P22" i="7"/>
  <c r="O22" i="7"/>
  <c r="N22" i="7"/>
  <c r="M22" i="7"/>
  <c r="X21" i="7"/>
  <c r="W21" i="7"/>
  <c r="V21" i="7"/>
  <c r="U21" i="7"/>
  <c r="T21" i="7"/>
  <c r="S21" i="7"/>
  <c r="R21" i="7"/>
  <c r="Q21" i="7"/>
  <c r="P21" i="7"/>
  <c r="O21" i="7"/>
  <c r="N21" i="7"/>
  <c r="M21" i="7"/>
  <c r="X20" i="7"/>
  <c r="W20" i="7"/>
  <c r="V20" i="7"/>
  <c r="U20" i="7"/>
  <c r="T20" i="7"/>
  <c r="S20" i="7"/>
  <c r="R20" i="7"/>
  <c r="Q20" i="7"/>
  <c r="P20" i="7"/>
  <c r="O20" i="7"/>
  <c r="N20" i="7"/>
  <c r="M20" i="7"/>
  <c r="X19" i="7"/>
  <c r="W19" i="7"/>
  <c r="V19" i="7"/>
  <c r="U19" i="7"/>
  <c r="T19" i="7"/>
  <c r="S19" i="7"/>
  <c r="R19" i="7"/>
  <c r="Q19" i="7"/>
  <c r="P19" i="7"/>
  <c r="O19" i="7"/>
  <c r="N19" i="7"/>
  <c r="M19" i="7"/>
  <c r="X18" i="7"/>
  <c r="W18" i="7"/>
  <c r="V18" i="7"/>
  <c r="U18" i="7"/>
  <c r="T18" i="7"/>
  <c r="S18" i="7"/>
  <c r="R18" i="7"/>
  <c r="Q18" i="7"/>
  <c r="P18" i="7"/>
  <c r="O18" i="7"/>
  <c r="N18" i="7"/>
  <c r="M18" i="7"/>
  <c r="X17" i="7"/>
  <c r="W17" i="7"/>
  <c r="V17" i="7"/>
  <c r="U17" i="7"/>
  <c r="T17" i="7"/>
  <c r="S17" i="7"/>
  <c r="R17" i="7"/>
  <c r="Q17" i="7"/>
  <c r="P17" i="7"/>
  <c r="O17" i="7"/>
  <c r="N17" i="7"/>
  <c r="M17" i="7"/>
  <c r="X16" i="7"/>
  <c r="W16" i="7"/>
  <c r="V16" i="7"/>
  <c r="U16" i="7"/>
  <c r="T16" i="7"/>
  <c r="S16" i="7"/>
  <c r="R16" i="7"/>
  <c r="Q16" i="7"/>
  <c r="P16" i="7"/>
  <c r="O16" i="7"/>
  <c r="N16" i="7"/>
  <c r="M16" i="7"/>
  <c r="X15" i="7"/>
  <c r="W15" i="7"/>
  <c r="V15" i="7"/>
  <c r="U15" i="7"/>
  <c r="T15" i="7"/>
  <c r="S15" i="7"/>
  <c r="R15" i="7"/>
  <c r="Q15" i="7"/>
  <c r="P15" i="7"/>
  <c r="O15" i="7"/>
  <c r="N15" i="7"/>
  <c r="M15" i="7"/>
  <c r="X14" i="7"/>
  <c r="W14" i="7"/>
  <c r="V14" i="7"/>
  <c r="U14" i="7"/>
  <c r="T14" i="7"/>
  <c r="S14" i="7"/>
  <c r="R14" i="7"/>
  <c r="Q14" i="7"/>
  <c r="P14" i="7"/>
  <c r="O14" i="7"/>
  <c r="N14" i="7"/>
  <c r="M14" i="7"/>
  <c r="X13" i="7"/>
  <c r="W13" i="7"/>
  <c r="V13" i="7"/>
  <c r="U13" i="7"/>
  <c r="T13" i="7"/>
  <c r="S13" i="7"/>
  <c r="R13" i="7"/>
  <c r="Q13" i="7"/>
  <c r="P13" i="7"/>
  <c r="O13" i="7"/>
  <c r="N13" i="7"/>
  <c r="M13" i="7"/>
  <c r="X12" i="7"/>
  <c r="W12" i="7"/>
  <c r="V12" i="7"/>
  <c r="U12" i="7"/>
  <c r="T12" i="7"/>
  <c r="S12" i="7"/>
  <c r="R12" i="7"/>
  <c r="Q12" i="7"/>
  <c r="P12" i="7"/>
  <c r="O12" i="7"/>
  <c r="N12" i="7"/>
  <c r="M12" i="7"/>
  <c r="X11" i="7"/>
  <c r="W11" i="7"/>
  <c r="V11" i="7"/>
  <c r="U11" i="7"/>
  <c r="T11" i="7"/>
  <c r="S11" i="7"/>
  <c r="R11" i="7"/>
  <c r="Q11" i="7"/>
  <c r="P11" i="7"/>
  <c r="O11" i="7"/>
  <c r="N11" i="7"/>
  <c r="M11" i="7"/>
  <c r="X10" i="7"/>
  <c r="W10" i="7"/>
  <c r="V10" i="7"/>
  <c r="U10" i="7"/>
  <c r="T10" i="7"/>
  <c r="S10" i="7"/>
  <c r="R10" i="7"/>
  <c r="Q10" i="7"/>
  <c r="P10" i="7"/>
  <c r="O10" i="7"/>
  <c r="N10" i="7"/>
  <c r="M10" i="7"/>
  <c r="X9" i="7"/>
  <c r="W9" i="7"/>
  <c r="V9" i="7"/>
  <c r="U9" i="7"/>
  <c r="T9" i="7"/>
  <c r="S9" i="7"/>
  <c r="R9" i="7"/>
  <c r="Q9" i="7"/>
  <c r="P9" i="7"/>
  <c r="O9" i="7"/>
  <c r="N9" i="7"/>
  <c r="M9" i="7"/>
  <c r="X8" i="7"/>
  <c r="W8" i="7"/>
  <c r="V8" i="7"/>
  <c r="U8" i="7"/>
  <c r="T8" i="7"/>
  <c r="S8" i="7"/>
  <c r="R8" i="7"/>
  <c r="Q8" i="7"/>
  <c r="P8" i="7"/>
  <c r="O8" i="7"/>
  <c r="N8" i="7"/>
  <c r="M8" i="7"/>
  <c r="X7" i="7"/>
  <c r="W7" i="7"/>
  <c r="V7" i="7"/>
  <c r="U7" i="7"/>
  <c r="T7" i="7"/>
  <c r="S7" i="7"/>
  <c r="R7" i="7"/>
  <c r="Q7" i="7"/>
  <c r="P7" i="7"/>
  <c r="O7" i="7"/>
  <c r="N7" i="7"/>
  <c r="M7" i="7"/>
  <c r="X6" i="7"/>
  <c r="W6" i="7"/>
  <c r="V6" i="7"/>
  <c r="U6" i="7"/>
  <c r="T6" i="7"/>
  <c r="S6" i="7"/>
  <c r="R6" i="7"/>
  <c r="Q6" i="7"/>
  <c r="P6" i="7"/>
  <c r="O6" i="7"/>
  <c r="N6" i="7"/>
  <c r="M6" i="7"/>
  <c r="X5" i="7"/>
  <c r="W5" i="7"/>
  <c r="V5" i="7"/>
  <c r="U5" i="7"/>
  <c r="T5" i="7"/>
  <c r="S5" i="7"/>
  <c r="R5" i="7"/>
  <c r="Q5" i="7"/>
  <c r="P5" i="7"/>
  <c r="O5" i="7"/>
  <c r="N5" i="7"/>
  <c r="M5" i="7"/>
  <c r="I25" i="9" l="1"/>
  <c r="E25" i="9"/>
  <c r="F25" i="9"/>
  <c r="H25" i="9"/>
  <c r="D25" i="9"/>
  <c r="J25" i="9"/>
  <c r="K25" i="9"/>
  <c r="G25" i="9"/>
  <c r="C25" i="9"/>
  <c r="B25" i="9"/>
  <c r="K26" i="9"/>
  <c r="G26" i="9"/>
  <c r="C26" i="9"/>
  <c r="H26" i="9"/>
  <c r="J26" i="9"/>
  <c r="F26" i="9"/>
  <c r="B26" i="9"/>
  <c r="I26" i="9"/>
  <c r="E26" i="9"/>
  <c r="D26" i="9"/>
  <c r="I27" i="9"/>
  <c r="E27" i="9"/>
  <c r="J27" i="9"/>
  <c r="H27" i="9"/>
  <c r="D27" i="9"/>
  <c r="B27" i="9"/>
  <c r="K27" i="9"/>
  <c r="G27" i="9"/>
  <c r="C27" i="9"/>
  <c r="F27" i="9"/>
  <c r="I33" i="9"/>
  <c r="E33" i="9"/>
  <c r="H33" i="9"/>
  <c r="D33" i="9"/>
  <c r="J33" i="9"/>
  <c r="K33" i="9"/>
  <c r="G33" i="9"/>
  <c r="C33" i="9"/>
  <c r="F33" i="9"/>
  <c r="B33" i="9"/>
  <c r="K8" i="9"/>
  <c r="G8" i="9"/>
  <c r="C8" i="9"/>
  <c r="J8" i="9"/>
  <c r="F8" i="9"/>
  <c r="B8" i="9"/>
  <c r="I8" i="9"/>
  <c r="E8" i="9"/>
  <c r="H8" i="9"/>
  <c r="D8" i="9"/>
  <c r="I9" i="9"/>
  <c r="E9" i="9"/>
  <c r="H9" i="9"/>
  <c r="D9" i="9"/>
  <c r="K9" i="9"/>
  <c r="G9" i="9"/>
  <c r="C9" i="9"/>
  <c r="B9" i="9"/>
  <c r="J9" i="9"/>
  <c r="F9" i="9"/>
  <c r="K10" i="9"/>
  <c r="G10" i="9"/>
  <c r="C10" i="9"/>
  <c r="J10" i="9"/>
  <c r="F10" i="9"/>
  <c r="B10" i="9"/>
  <c r="I10" i="9"/>
  <c r="E10" i="9"/>
  <c r="H10" i="9"/>
  <c r="D10" i="9"/>
  <c r="I11" i="9"/>
  <c r="E11" i="9"/>
  <c r="H11" i="9"/>
  <c r="D11" i="9"/>
  <c r="K11" i="9"/>
  <c r="G11" i="9"/>
  <c r="C11" i="9"/>
  <c r="J11" i="9"/>
  <c r="B11" i="9"/>
  <c r="F11" i="9"/>
  <c r="K30" i="9"/>
  <c r="G30" i="9"/>
  <c r="C30" i="9"/>
  <c r="H30" i="9"/>
  <c r="J30" i="9"/>
  <c r="F30" i="9"/>
  <c r="B30" i="9"/>
  <c r="I30" i="9"/>
  <c r="E30" i="9"/>
  <c r="D30" i="9"/>
  <c r="I31" i="9"/>
  <c r="E31" i="9"/>
  <c r="J31" i="9"/>
  <c r="H31" i="9"/>
  <c r="D31" i="9"/>
  <c r="B31" i="9"/>
  <c r="K31" i="9"/>
  <c r="G31" i="9"/>
  <c r="C31" i="9"/>
  <c r="F31" i="9"/>
  <c r="K32" i="9"/>
  <c r="G32" i="9"/>
  <c r="C32" i="9"/>
  <c r="J32" i="9"/>
  <c r="F32" i="9"/>
  <c r="B32" i="9"/>
  <c r="D32" i="9"/>
  <c r="I32" i="9"/>
  <c r="E32" i="9"/>
  <c r="H32" i="9"/>
  <c r="I5" i="9"/>
  <c r="E5" i="9"/>
  <c r="H5" i="9"/>
  <c r="D5" i="9"/>
  <c r="K5" i="9"/>
  <c r="G5" i="9"/>
  <c r="C5" i="9"/>
  <c r="J5" i="9"/>
  <c r="B5" i="9"/>
  <c r="F5" i="9"/>
  <c r="K6" i="9"/>
  <c r="G6" i="9"/>
  <c r="C6" i="9"/>
  <c r="J6" i="9"/>
  <c r="F6" i="9"/>
  <c r="B6" i="9"/>
  <c r="I6" i="9"/>
  <c r="E6" i="9"/>
  <c r="D6" i="9"/>
  <c r="H6" i="9"/>
  <c r="I7" i="9"/>
  <c r="E7" i="9"/>
  <c r="H7" i="9"/>
  <c r="D7" i="9"/>
  <c r="K7" i="9"/>
  <c r="G7" i="9"/>
  <c r="C7" i="9"/>
  <c r="F7" i="9"/>
  <c r="B7" i="9"/>
  <c r="J7" i="9"/>
  <c r="K12" i="9"/>
  <c r="G12" i="9"/>
  <c r="C12" i="9"/>
  <c r="J12" i="9"/>
  <c r="F12" i="9"/>
  <c r="B12" i="9"/>
  <c r="I12" i="9"/>
  <c r="E12" i="9"/>
  <c r="D12" i="9"/>
  <c r="H12" i="9"/>
  <c r="I13" i="9"/>
  <c r="E13" i="9"/>
  <c r="H13" i="9"/>
  <c r="D13" i="9"/>
  <c r="K13" i="9"/>
  <c r="G13" i="9"/>
  <c r="C13" i="9"/>
  <c r="J13" i="9"/>
  <c r="F13" i="9"/>
  <c r="B13" i="9"/>
  <c r="K14" i="9"/>
  <c r="G14" i="9"/>
  <c r="C14" i="9"/>
  <c r="J14" i="9"/>
  <c r="F14" i="9"/>
  <c r="B14" i="9"/>
  <c r="I14" i="9"/>
  <c r="E14" i="9"/>
  <c r="H14" i="9"/>
  <c r="D14" i="9"/>
  <c r="I15" i="9"/>
  <c r="E15" i="9"/>
  <c r="H15" i="9"/>
  <c r="D15" i="9"/>
  <c r="K15" i="9"/>
  <c r="G15" i="9"/>
  <c r="C15" i="9"/>
  <c r="F15" i="9"/>
  <c r="B15" i="9"/>
  <c r="J15" i="9"/>
  <c r="K16" i="9"/>
  <c r="G16" i="9"/>
  <c r="C16" i="9"/>
  <c r="J16" i="9"/>
  <c r="F16" i="9"/>
  <c r="B16" i="9"/>
  <c r="I16" i="9"/>
  <c r="E16" i="9"/>
  <c r="H16" i="9"/>
  <c r="D16" i="9"/>
  <c r="I17" i="9"/>
  <c r="E17" i="9"/>
  <c r="H17" i="9"/>
  <c r="D17" i="9"/>
  <c r="K17" i="9"/>
  <c r="G17" i="9"/>
  <c r="C17" i="9"/>
  <c r="B17" i="9"/>
  <c r="J17" i="9"/>
  <c r="F17" i="9"/>
  <c r="K18" i="9"/>
  <c r="G18" i="9"/>
  <c r="C18" i="9"/>
  <c r="J18" i="9"/>
  <c r="F18" i="9"/>
  <c r="B18" i="9"/>
  <c r="I18" i="9"/>
  <c r="E18" i="9"/>
  <c r="H18" i="9"/>
  <c r="D18" i="9"/>
  <c r="I19" i="9"/>
  <c r="E19" i="9"/>
  <c r="H19" i="9"/>
  <c r="D19" i="9"/>
  <c r="K19" i="9"/>
  <c r="G19" i="9"/>
  <c r="C19" i="9"/>
  <c r="J19" i="9"/>
  <c r="B19" i="9"/>
  <c r="F19" i="9"/>
  <c r="K20" i="9"/>
  <c r="G20" i="9"/>
  <c r="C20" i="9"/>
  <c r="J20" i="9"/>
  <c r="F20" i="9"/>
  <c r="B20" i="9"/>
  <c r="I20" i="9"/>
  <c r="E20" i="9"/>
  <c r="D20" i="9"/>
  <c r="H20" i="9"/>
  <c r="I21" i="9"/>
  <c r="E21" i="9"/>
  <c r="H21" i="9"/>
  <c r="D21" i="9"/>
  <c r="K21" i="9"/>
  <c r="G21" i="9"/>
  <c r="C21" i="9"/>
  <c r="J21" i="9"/>
  <c r="F21" i="9"/>
  <c r="B21" i="9"/>
  <c r="K22" i="9"/>
  <c r="G22" i="9"/>
  <c r="C22" i="9"/>
  <c r="J22" i="9"/>
  <c r="F22" i="9"/>
  <c r="B22" i="9"/>
  <c r="I22" i="9"/>
  <c r="E22" i="9"/>
  <c r="D22" i="9"/>
  <c r="H22" i="9"/>
  <c r="I23" i="9"/>
  <c r="E23" i="9"/>
  <c r="H23" i="9"/>
  <c r="D23" i="9"/>
  <c r="K23" i="9"/>
  <c r="G23" i="9"/>
  <c r="C23" i="9"/>
  <c r="F23" i="9"/>
  <c r="B23" i="9"/>
  <c r="J23" i="9"/>
  <c r="K24" i="9"/>
  <c r="G24" i="9"/>
  <c r="C24" i="9"/>
  <c r="J24" i="9"/>
  <c r="F24" i="9"/>
  <c r="B24" i="9"/>
  <c r="I24" i="9"/>
  <c r="E24" i="9"/>
  <c r="H24" i="9"/>
  <c r="D24" i="9"/>
  <c r="K28" i="9"/>
  <c r="G28" i="9"/>
  <c r="C28" i="9"/>
  <c r="J28" i="9"/>
  <c r="F28" i="9"/>
  <c r="B28" i="9"/>
  <c r="D28" i="9"/>
  <c r="I28" i="9"/>
  <c r="E28" i="9"/>
  <c r="H28" i="9"/>
  <c r="I29" i="9"/>
  <c r="E29" i="9"/>
  <c r="B29" i="9"/>
  <c r="H29" i="9"/>
  <c r="D29" i="9"/>
  <c r="J29" i="9"/>
  <c r="K29" i="9"/>
  <c r="G29" i="9"/>
  <c r="C29" i="9"/>
  <c r="F29" i="9"/>
  <c r="K34" i="9"/>
  <c r="G34" i="9"/>
  <c r="C34" i="9"/>
  <c r="D34" i="9"/>
  <c r="J34" i="9"/>
  <c r="F34" i="9"/>
  <c r="B34" i="9"/>
  <c r="I34" i="9"/>
  <c r="E34" i="9"/>
  <c r="H34" i="9"/>
  <c r="B5" i="7"/>
  <c r="F5" i="7"/>
  <c r="H5" i="7"/>
  <c r="J5" i="7"/>
  <c r="C6" i="7"/>
  <c r="Z6" i="9" s="1"/>
  <c r="F6" i="7"/>
  <c r="K6" i="7"/>
  <c r="B7" i="7"/>
  <c r="D7" i="7"/>
  <c r="AA7" i="9" s="1"/>
  <c r="H7" i="7"/>
  <c r="AE7" i="9" s="1"/>
  <c r="I7" i="7"/>
  <c r="D8" i="7"/>
  <c r="G8" i="7"/>
  <c r="H8" i="7"/>
  <c r="AE8" i="9" s="1"/>
  <c r="D9" i="7"/>
  <c r="C10" i="7"/>
  <c r="F10" i="7"/>
  <c r="H10" i="7"/>
  <c r="D11" i="7"/>
  <c r="AA11" i="9" s="1"/>
  <c r="F11" i="7"/>
  <c r="J11" i="7"/>
  <c r="AG11" i="9" s="1"/>
  <c r="B12" i="7"/>
  <c r="G12" i="7"/>
  <c r="K12" i="7"/>
  <c r="E13" i="7"/>
  <c r="F13" i="7"/>
  <c r="B14" i="7"/>
  <c r="H14" i="7"/>
  <c r="K14" i="7"/>
  <c r="F15" i="7"/>
  <c r="AC15" i="9" s="1"/>
  <c r="H15" i="7"/>
  <c r="C16" i="7"/>
  <c r="D16" i="7"/>
  <c r="B17" i="7"/>
  <c r="Y17" i="9" s="1"/>
  <c r="D17" i="7"/>
  <c r="H17" i="7"/>
  <c r="I17" i="7"/>
  <c r="D18" i="7"/>
  <c r="F18" i="7"/>
  <c r="H18" i="7"/>
  <c r="K18" i="7"/>
  <c r="D19" i="7"/>
  <c r="I19" i="7"/>
  <c r="AF19" i="9" s="1"/>
  <c r="J19" i="7"/>
  <c r="B20" i="7"/>
  <c r="G20" i="7"/>
  <c r="B21" i="7"/>
  <c r="E21" i="7"/>
  <c r="F21" i="7"/>
  <c r="AC21" i="9" s="1"/>
  <c r="J21" i="7"/>
  <c r="B22" i="7"/>
  <c r="G22" i="7"/>
  <c r="H22" i="7"/>
  <c r="K22" i="7"/>
  <c r="D23" i="7"/>
  <c r="B24" i="7"/>
  <c r="Y24" i="9" s="1"/>
  <c r="C24" i="7"/>
  <c r="D24" i="7"/>
  <c r="AA24" i="9" s="1"/>
  <c r="H24" i="7"/>
  <c r="E25" i="7"/>
  <c r="AB25" i="9" s="1"/>
  <c r="H25" i="7"/>
  <c r="I25" i="7"/>
  <c r="AF25" i="9" s="1"/>
  <c r="C26" i="7"/>
  <c r="D26" i="7"/>
  <c r="J26" i="7"/>
  <c r="K26" i="7"/>
  <c r="D27" i="7"/>
  <c r="AA27" i="9" s="1"/>
  <c r="F27" i="7"/>
  <c r="I27" i="7"/>
  <c r="D28" i="7"/>
  <c r="F28" i="7"/>
  <c r="AC28" i="9" s="1"/>
  <c r="G28" i="7"/>
  <c r="K28" i="7"/>
  <c r="AH28" i="9" s="1"/>
  <c r="B29" i="7"/>
  <c r="H29" i="7"/>
  <c r="J29" i="7"/>
  <c r="B30" i="7"/>
  <c r="F30" i="7"/>
  <c r="AC30" i="9" s="1"/>
  <c r="G30" i="7"/>
  <c r="B31" i="7"/>
  <c r="D31" i="7"/>
  <c r="F31" i="7"/>
  <c r="I31" i="7"/>
  <c r="B32" i="7"/>
  <c r="G32" i="7"/>
  <c r="AD32" i="9" s="1"/>
  <c r="H32" i="7"/>
  <c r="J32" i="7"/>
  <c r="D33" i="7"/>
  <c r="E33" i="7"/>
  <c r="J33" i="7"/>
  <c r="C34" i="7"/>
  <c r="D34" i="7"/>
  <c r="H34" i="7"/>
  <c r="J34" i="7"/>
  <c r="J24" i="7"/>
  <c r="J16" i="7"/>
  <c r="I9" i="7"/>
  <c r="F20" i="7"/>
  <c r="C14" i="7"/>
  <c r="E11" i="7"/>
  <c r="AB11" i="9" s="1"/>
  <c r="B9" i="7"/>
  <c r="Y9" i="9" s="1"/>
  <c r="F23" i="7"/>
  <c r="I15" i="7"/>
  <c r="F14" i="7"/>
  <c r="J9" i="7"/>
  <c r="E37" i="9" l="1"/>
  <c r="E38" i="9"/>
  <c r="B37" i="9"/>
  <c r="B38" i="9"/>
  <c r="I38" i="9"/>
  <c r="I37" i="9"/>
  <c r="J37" i="9"/>
  <c r="J38" i="9"/>
  <c r="C37" i="9"/>
  <c r="C38" i="9"/>
  <c r="G38" i="9"/>
  <c r="G37" i="9"/>
  <c r="F37" i="9"/>
  <c r="F38" i="9"/>
  <c r="K37" i="9"/>
  <c r="K38" i="9"/>
  <c r="D37" i="9"/>
  <c r="D38" i="9"/>
  <c r="H38" i="9"/>
  <c r="H37" i="9"/>
  <c r="AB21" i="9"/>
  <c r="Z16" i="9"/>
  <c r="AG32" i="9"/>
  <c r="Y21" i="9"/>
  <c r="AE5" i="9"/>
  <c r="AE20" i="7"/>
  <c r="R20" i="9" s="1"/>
  <c r="AA32" i="7"/>
  <c r="N32" i="9" s="1"/>
  <c r="AI29" i="7"/>
  <c r="V29" i="9" s="1"/>
  <c r="AE27" i="7"/>
  <c r="R27" i="9" s="1"/>
  <c r="AI19" i="7"/>
  <c r="V19" i="9" s="1"/>
  <c r="AG17" i="7"/>
  <c r="T17" i="9" s="1"/>
  <c r="AG14" i="7"/>
  <c r="T14" i="9" s="1"/>
  <c r="AE11" i="7"/>
  <c r="R11" i="9" s="1"/>
  <c r="AC8" i="7"/>
  <c r="P8" i="9" s="1"/>
  <c r="AI5" i="7"/>
  <c r="V5" i="9" s="1"/>
  <c r="AA20" i="7"/>
  <c r="N20" i="9" s="1"/>
  <c r="AH9" i="7"/>
  <c r="U9" i="9" s="1"/>
  <c r="AB34" i="7"/>
  <c r="O34" i="9" s="1"/>
  <c r="AH31" i="7"/>
  <c r="U31" i="9" s="1"/>
  <c r="AG29" i="7"/>
  <c r="T29" i="9" s="1"/>
  <c r="AG24" i="7"/>
  <c r="T24" i="9" s="1"/>
  <c r="AC17" i="7"/>
  <c r="P17" i="9" s="1"/>
  <c r="AA14" i="7"/>
  <c r="N14" i="9" s="1"/>
  <c r="AH7" i="7"/>
  <c r="U7" i="9" s="1"/>
  <c r="AG5" i="7"/>
  <c r="T5" i="9" s="1"/>
  <c r="AH17" i="7"/>
  <c r="U17" i="9" s="1"/>
  <c r="AI33" i="7"/>
  <c r="V33" i="9" s="1"/>
  <c r="AE31" i="7"/>
  <c r="R31" i="9" s="1"/>
  <c r="AA29" i="7"/>
  <c r="N29" i="9" s="1"/>
  <c r="AJ26" i="7"/>
  <c r="W26" i="9" s="1"/>
  <c r="AC24" i="7"/>
  <c r="P24" i="9" s="1"/>
  <c r="AI21" i="7"/>
  <c r="V21" i="9" s="1"/>
  <c r="AA17" i="7"/>
  <c r="N17" i="9" s="1"/>
  <c r="AE13" i="7"/>
  <c r="R13" i="9" s="1"/>
  <c r="AG10" i="7"/>
  <c r="T10" i="9" s="1"/>
  <c r="AG7" i="7"/>
  <c r="T7" i="9" s="1"/>
  <c r="AE5" i="7"/>
  <c r="R5" i="9" s="1"/>
  <c r="AH27" i="7"/>
  <c r="U27" i="9" s="1"/>
  <c r="AG22" i="7"/>
  <c r="T22" i="9" s="1"/>
  <c r="AJ14" i="7"/>
  <c r="W14" i="9" s="1"/>
  <c r="AI9" i="7"/>
  <c r="V9" i="9" s="1"/>
  <c r="AI24" i="7"/>
  <c r="V24" i="9" s="1"/>
  <c r="AD33" i="7"/>
  <c r="Q33" i="9" s="1"/>
  <c r="AC31" i="7"/>
  <c r="P31" i="9" s="1"/>
  <c r="AJ28" i="7"/>
  <c r="W28" i="9" s="1"/>
  <c r="AI26" i="7"/>
  <c r="V26" i="9" s="1"/>
  <c r="AB24" i="7"/>
  <c r="O24" i="9" s="1"/>
  <c r="AE21" i="7"/>
  <c r="R21" i="9" s="1"/>
  <c r="AJ18" i="7"/>
  <c r="W18" i="9" s="1"/>
  <c r="AC16" i="7"/>
  <c r="P16" i="9" s="1"/>
  <c r="AD13" i="7"/>
  <c r="Q13" i="9" s="1"/>
  <c r="AE10" i="7"/>
  <c r="R10" i="9" s="1"/>
  <c r="AC7" i="7"/>
  <c r="P7" i="9" s="1"/>
  <c r="AE14" i="7"/>
  <c r="R14" i="9" s="1"/>
  <c r="AC33" i="7"/>
  <c r="P33" i="9" s="1"/>
  <c r="AA31" i="7"/>
  <c r="N31" i="9" s="1"/>
  <c r="AF28" i="7"/>
  <c r="S28" i="9" s="1"/>
  <c r="AC26" i="7"/>
  <c r="P26" i="9" s="1"/>
  <c r="AA24" i="7"/>
  <c r="N24" i="9" s="1"/>
  <c r="AG18" i="7"/>
  <c r="T18" i="9" s="1"/>
  <c r="AJ12" i="7"/>
  <c r="W12" i="9" s="1"/>
  <c r="AB10" i="7"/>
  <c r="O10" i="9" s="1"/>
  <c r="AB14" i="7"/>
  <c r="O14" i="9" s="1"/>
  <c r="AA30" i="7"/>
  <c r="N30" i="9" s="1"/>
  <c r="AG25" i="7"/>
  <c r="T25" i="9" s="1"/>
  <c r="AB6" i="7"/>
  <c r="O6" i="9" s="1"/>
  <c r="AH15" i="7"/>
  <c r="U15" i="9" s="1"/>
  <c r="AI32" i="7"/>
  <c r="V32" i="9" s="1"/>
  <c r="AF30" i="7"/>
  <c r="S30" i="9" s="1"/>
  <c r="AE28" i="7"/>
  <c r="R28" i="9" s="1"/>
  <c r="AB26" i="7"/>
  <c r="O26" i="9" s="1"/>
  <c r="AC23" i="7"/>
  <c r="P23" i="9" s="1"/>
  <c r="AA21" i="7"/>
  <c r="N21" i="9" s="1"/>
  <c r="AE18" i="7"/>
  <c r="R18" i="9" s="1"/>
  <c r="AG15" i="7"/>
  <c r="T15" i="9" s="1"/>
  <c r="AF12" i="7"/>
  <c r="S12" i="9" s="1"/>
  <c r="AC9" i="7"/>
  <c r="P9" i="9" s="1"/>
  <c r="AJ6" i="7"/>
  <c r="W6" i="9" s="1"/>
  <c r="AF8" i="7"/>
  <c r="S8" i="9" s="1"/>
  <c r="AE23" i="7"/>
  <c r="R23" i="9" s="1"/>
  <c r="AI34" i="7"/>
  <c r="V34" i="9" s="1"/>
  <c r="AG32" i="7"/>
  <c r="T32" i="9" s="1"/>
  <c r="AE30" i="7"/>
  <c r="R30" i="9" s="1"/>
  <c r="AC28" i="7"/>
  <c r="P28" i="9" s="1"/>
  <c r="AJ22" i="7"/>
  <c r="W22" i="9" s="1"/>
  <c r="AF20" i="7"/>
  <c r="S20" i="9" s="1"/>
  <c r="AC18" i="7"/>
  <c r="P18" i="9" s="1"/>
  <c r="AE15" i="7"/>
  <c r="R15" i="9" s="1"/>
  <c r="AA12" i="7"/>
  <c r="N12" i="9" s="1"/>
  <c r="AE6" i="7"/>
  <c r="R6" i="9" s="1"/>
  <c r="AF32" i="7"/>
  <c r="S32" i="9" s="1"/>
  <c r="AI11" i="7"/>
  <c r="V11" i="9" s="1"/>
  <c r="AI16" i="7"/>
  <c r="V16" i="9" s="1"/>
  <c r="AC34" i="7"/>
  <c r="P34" i="9" s="1"/>
  <c r="AD25" i="7"/>
  <c r="Q25" i="9" s="1"/>
  <c r="AF22" i="7"/>
  <c r="S22" i="9" s="1"/>
  <c r="AG34" i="7"/>
  <c r="T34" i="9" s="1"/>
  <c r="AC27" i="7"/>
  <c r="P27" i="9" s="1"/>
  <c r="AA22" i="7"/>
  <c r="N22" i="9" s="1"/>
  <c r="AH19" i="7"/>
  <c r="U19" i="9" s="1"/>
  <c r="AC11" i="7"/>
  <c r="P11" i="9" s="1"/>
  <c r="AC19" i="7"/>
  <c r="P19" i="9" s="1"/>
  <c r="AA9" i="7"/>
  <c r="N9" i="9" s="1"/>
  <c r="AA5" i="7"/>
  <c r="N5" i="9" s="1"/>
  <c r="AD11" i="7"/>
  <c r="Q11" i="9" s="1"/>
  <c r="AD21" i="7"/>
  <c r="Q21" i="9" s="1"/>
  <c r="AB16" i="7"/>
  <c r="O16" i="9" s="1"/>
  <c r="AA7" i="7"/>
  <c r="N7" i="9" s="1"/>
  <c r="AH25" i="7"/>
  <c r="U25" i="9" s="1"/>
  <c r="AG8" i="7"/>
  <c r="T8" i="9" s="1"/>
  <c r="F34" i="7"/>
  <c r="B33" i="7"/>
  <c r="H31" i="7"/>
  <c r="C30" i="7"/>
  <c r="J28" i="7"/>
  <c r="AG28" i="9" s="1"/>
  <c r="E27" i="7"/>
  <c r="J25" i="7"/>
  <c r="AG25" i="9" s="1"/>
  <c r="G24" i="7"/>
  <c r="B23" i="7"/>
  <c r="Y23" i="9" s="1"/>
  <c r="H21" i="7"/>
  <c r="AE21" i="9" s="1"/>
  <c r="D20" i="7"/>
  <c r="J18" i="7"/>
  <c r="E17" i="7"/>
  <c r="AB17" i="9" s="1"/>
  <c r="B16" i="7"/>
  <c r="G14" i="7"/>
  <c r="B13" i="7"/>
  <c r="Y13" i="9" s="1"/>
  <c r="I11" i="7"/>
  <c r="D10" i="7"/>
  <c r="J8" i="7"/>
  <c r="F7" i="7"/>
  <c r="B6" i="7"/>
  <c r="I33" i="7"/>
  <c r="D32" i="7"/>
  <c r="K30" i="7"/>
  <c r="AH30" i="9" s="1"/>
  <c r="F29" i="7"/>
  <c r="B28" i="7"/>
  <c r="Y28" i="9" s="1"/>
  <c r="H26" i="7"/>
  <c r="AE26" i="9" s="1"/>
  <c r="D25" i="7"/>
  <c r="I23" i="7"/>
  <c r="F22" i="7"/>
  <c r="K20" i="7"/>
  <c r="F19" i="7"/>
  <c r="C18" i="7"/>
  <c r="Z18" i="9" s="1"/>
  <c r="H16" i="7"/>
  <c r="D15" i="7"/>
  <c r="J13" i="7"/>
  <c r="F12" i="7"/>
  <c r="K10" i="7"/>
  <c r="H9" i="7"/>
  <c r="C8" i="7"/>
  <c r="H6" i="7"/>
  <c r="E5" i="7"/>
  <c r="K34" i="7"/>
  <c r="H33" i="7"/>
  <c r="AE33" i="9" s="1"/>
  <c r="C32" i="7"/>
  <c r="Z32" i="9" s="1"/>
  <c r="H30" i="7"/>
  <c r="E29" i="7"/>
  <c r="J27" i="7"/>
  <c r="AG27" i="9" s="1"/>
  <c r="F26" i="7"/>
  <c r="B25" i="7"/>
  <c r="H23" i="7"/>
  <c r="C22" i="7"/>
  <c r="J20" i="7"/>
  <c r="E19" i="7"/>
  <c r="J17" i="7"/>
  <c r="G16" i="7"/>
  <c r="B15" i="7"/>
  <c r="H13" i="7"/>
  <c r="D12" i="7"/>
  <c r="AA12" i="9" s="1"/>
  <c r="J10" i="7"/>
  <c r="E9" i="7"/>
  <c r="AB9" i="9" s="1"/>
  <c r="B8" i="7"/>
  <c r="Y8" i="9" s="1"/>
  <c r="G6" i="7"/>
  <c r="C5" i="7"/>
  <c r="K5" i="7"/>
  <c r="I6" i="7"/>
  <c r="G7" i="7"/>
  <c r="AD7" i="9" s="1"/>
  <c r="E8" i="7"/>
  <c r="C9" i="7"/>
  <c r="Z9" i="9" s="1"/>
  <c r="K9" i="7"/>
  <c r="I10" i="7"/>
  <c r="AF10" i="9" s="1"/>
  <c r="G11" i="7"/>
  <c r="AD11" i="9" s="1"/>
  <c r="E12" i="7"/>
  <c r="C13" i="7"/>
  <c r="K13" i="7"/>
  <c r="I14" i="7"/>
  <c r="AF14" i="9" s="1"/>
  <c r="G15" i="7"/>
  <c r="E16" i="7"/>
  <c r="AB16" i="9" s="1"/>
  <c r="C17" i="7"/>
  <c r="K17" i="7"/>
  <c r="I18" i="7"/>
  <c r="G19" i="7"/>
  <c r="AD19" i="9" s="1"/>
  <c r="E20" i="7"/>
  <c r="C21" i="7"/>
  <c r="K21" i="7"/>
  <c r="AH21" i="9" s="1"/>
  <c r="I22" i="7"/>
  <c r="G23" i="7"/>
  <c r="E24" i="7"/>
  <c r="C25" i="7"/>
  <c r="K25" i="7"/>
  <c r="AH25" i="9" s="1"/>
  <c r="I26" i="7"/>
  <c r="G27" i="7"/>
  <c r="E28" i="7"/>
  <c r="AB28" i="9" s="1"/>
  <c r="C29" i="7"/>
  <c r="K29" i="7"/>
  <c r="I30" i="7"/>
  <c r="G31" i="7"/>
  <c r="E32" i="7"/>
  <c r="AB32" i="9" s="1"/>
  <c r="C33" i="7"/>
  <c r="K33" i="7"/>
  <c r="I34" i="7"/>
  <c r="AF34" i="9" s="1"/>
  <c r="G5" i="7"/>
  <c r="E6" i="7"/>
  <c r="C7" i="7"/>
  <c r="K7" i="7"/>
  <c r="I8" i="7"/>
  <c r="AF8" i="9" s="1"/>
  <c r="G9" i="7"/>
  <c r="E10" i="7"/>
  <c r="C11" i="7"/>
  <c r="Z11" i="9" s="1"/>
  <c r="K11" i="7"/>
  <c r="AH11" i="9" s="1"/>
  <c r="I12" i="7"/>
  <c r="G13" i="7"/>
  <c r="E14" i="7"/>
  <c r="AB14" i="9" s="1"/>
  <c r="C15" i="7"/>
  <c r="K15" i="7"/>
  <c r="AH15" i="9" s="1"/>
  <c r="I16" i="7"/>
  <c r="G17" i="7"/>
  <c r="AD17" i="9" s="1"/>
  <c r="E18" i="7"/>
  <c r="AB18" i="9" s="1"/>
  <c r="C19" i="7"/>
  <c r="K19" i="7"/>
  <c r="I20" i="7"/>
  <c r="AF20" i="9" s="1"/>
  <c r="G21" i="7"/>
  <c r="E22" i="7"/>
  <c r="C23" i="7"/>
  <c r="Z23" i="9" s="1"/>
  <c r="K23" i="7"/>
  <c r="I24" i="7"/>
  <c r="AF24" i="9" s="1"/>
  <c r="G25" i="7"/>
  <c r="E26" i="7"/>
  <c r="C27" i="7"/>
  <c r="Z27" i="9" s="1"/>
  <c r="K27" i="7"/>
  <c r="I28" i="7"/>
  <c r="AF28" i="9" s="1"/>
  <c r="G29" i="7"/>
  <c r="AD29" i="9" s="1"/>
  <c r="E30" i="7"/>
  <c r="AB30" i="9" s="1"/>
  <c r="C31" i="7"/>
  <c r="K31" i="7"/>
  <c r="AH31" i="9" s="1"/>
  <c r="I32" i="7"/>
  <c r="AF32" i="9" s="1"/>
  <c r="G33" i="7"/>
  <c r="E34" i="7"/>
  <c r="D5" i="7"/>
  <c r="D6" i="7"/>
  <c r="AA6" i="9" s="1"/>
  <c r="E7" i="7"/>
  <c r="AB7" i="9" s="1"/>
  <c r="F8" i="7"/>
  <c r="F9" i="7"/>
  <c r="G10" i="7"/>
  <c r="AD10" i="9" s="1"/>
  <c r="H11" i="7"/>
  <c r="H12" i="7"/>
  <c r="AE12" i="9" s="1"/>
  <c r="I13" i="7"/>
  <c r="J14" i="7"/>
  <c r="AG14" i="9" s="1"/>
  <c r="J15" i="7"/>
  <c r="K16" i="7"/>
  <c r="B18" i="7"/>
  <c r="B19" i="7"/>
  <c r="C20" i="7"/>
  <c r="D21" i="7"/>
  <c r="D22" i="7"/>
  <c r="E23" i="7"/>
  <c r="F24" i="7"/>
  <c r="F25" i="7"/>
  <c r="AC25" i="9" s="1"/>
  <c r="G26" i="7"/>
  <c r="H27" i="7"/>
  <c r="H28" i="7"/>
  <c r="AE28" i="9" s="1"/>
  <c r="I29" i="7"/>
  <c r="J30" i="7"/>
  <c r="J31" i="7"/>
  <c r="K32" i="7"/>
  <c r="B34" i="7"/>
  <c r="Y34" i="9" s="1"/>
  <c r="I5" i="7"/>
  <c r="J6" i="7"/>
  <c r="AG6" i="9" s="1"/>
  <c r="J7" i="7"/>
  <c r="K8" i="7"/>
  <c r="AH8" i="9" s="1"/>
  <c r="B10" i="7"/>
  <c r="B11" i="7"/>
  <c r="C12" i="7"/>
  <c r="Z12" i="9" s="1"/>
  <c r="D13" i="7"/>
  <c r="D14" i="7"/>
  <c r="E15" i="7"/>
  <c r="AB15" i="9" s="1"/>
  <c r="F16" i="7"/>
  <c r="AC16" i="9" s="1"/>
  <c r="F17" i="7"/>
  <c r="G18" i="7"/>
  <c r="H19" i="7"/>
  <c r="H20" i="7"/>
  <c r="I21" i="7"/>
  <c r="AF21" i="9" s="1"/>
  <c r="J22" i="7"/>
  <c r="J23" i="7"/>
  <c r="K24" i="7"/>
  <c r="AH24" i="9" s="1"/>
  <c r="B26" i="7"/>
  <c r="B27" i="7"/>
  <c r="C28" i="7"/>
  <c r="Z28" i="9" s="1"/>
  <c r="D29" i="7"/>
  <c r="D30" i="7"/>
  <c r="E31" i="7"/>
  <c r="F32" i="7"/>
  <c r="F33" i="7"/>
  <c r="G34" i="7"/>
  <c r="J12" i="7"/>
  <c r="AD30" i="9" l="1"/>
  <c r="AC5" i="9"/>
  <c r="AA28" i="9"/>
  <c r="AE18" i="9"/>
  <c r="AE14" i="9"/>
  <c r="AH22" i="9"/>
  <c r="AC11" i="9"/>
  <c r="AC10" i="9"/>
  <c r="AC31" i="9"/>
  <c r="AF15" i="9"/>
  <c r="AE10" i="9"/>
  <c r="AG33" i="9"/>
  <c r="AC6" i="9"/>
  <c r="AE32" i="9"/>
  <c r="AC18" i="9"/>
  <c r="AA26" i="9"/>
  <c r="AA16" i="9"/>
  <c r="AG24" i="9"/>
  <c r="AC13" i="9"/>
  <c r="AF17" i="9"/>
  <c r="Z34" i="9"/>
  <c r="AG19" i="9"/>
  <c r="AA9" i="9"/>
  <c r="AE24" i="9"/>
  <c r="Y7" i="9"/>
  <c r="AE15" i="9"/>
  <c r="AB33" i="9"/>
  <c r="AE17" i="9"/>
  <c r="AE34" i="9"/>
  <c r="Y12" i="9"/>
  <c r="AG34" i="9"/>
  <c r="AE25" i="9"/>
  <c r="AD28" i="9"/>
  <c r="AH18" i="9"/>
  <c r="AG9" i="9"/>
  <c r="AF9" i="9"/>
  <c r="AC27" i="9"/>
  <c r="AG16" i="9"/>
  <c r="AH12" i="9"/>
  <c r="Y29" i="9"/>
  <c r="AD12" i="9"/>
  <c r="AA31" i="9"/>
  <c r="AE29" i="9"/>
  <c r="Y22" i="9"/>
  <c r="AB13" i="9"/>
  <c r="AF31" i="9"/>
  <c r="AD22" i="9"/>
  <c r="AC23" i="9"/>
  <c r="AA23" i="9"/>
  <c r="Y30" i="9"/>
  <c r="Y31" i="9"/>
  <c r="AH14" i="9"/>
  <c r="AG21" i="9"/>
  <c r="AF7" i="9"/>
  <c r="Y20" i="9"/>
  <c r="AG29" i="9"/>
  <c r="AA18" i="9"/>
  <c r="AD8" i="9"/>
  <c r="Z26" i="9"/>
  <c r="Z14" i="9"/>
  <c r="AA33" i="9"/>
  <c r="Z24" i="9"/>
  <c r="AE22" i="9"/>
  <c r="Y14" i="9"/>
  <c r="AG5" i="9"/>
  <c r="Y32" i="9"/>
  <c r="AA19" i="9"/>
  <c r="AA34" i="9"/>
  <c r="AD20" i="9"/>
  <c r="AH6" i="9"/>
  <c r="Z10" i="9"/>
  <c r="AC14" i="9"/>
  <c r="AG26" i="9"/>
  <c r="AF27" i="9"/>
  <c r="AH26" i="9"/>
  <c r="AA17" i="9"/>
  <c r="AA8" i="9"/>
  <c r="AC20" i="9"/>
  <c r="B42" i="7"/>
  <c r="F41" i="7"/>
  <c r="D42" i="7"/>
  <c r="D41" i="7"/>
  <c r="B41" i="7"/>
  <c r="E41" i="7"/>
  <c r="E42" i="7"/>
  <c r="H42" i="7"/>
  <c r="K41" i="7"/>
  <c r="K42" i="7"/>
  <c r="H41" i="7"/>
  <c r="C42" i="7"/>
  <c r="C41" i="7"/>
  <c r="I41" i="7"/>
  <c r="I42" i="7"/>
  <c r="C38" i="7"/>
  <c r="D38" i="7" s="1"/>
  <c r="J42" i="7"/>
  <c r="G41" i="7"/>
  <c r="G42" i="7"/>
  <c r="J41" i="7"/>
  <c r="Y6" i="9"/>
  <c r="C39" i="7"/>
  <c r="D39" i="7" s="1"/>
  <c r="F42" i="7"/>
  <c r="J36" i="9"/>
  <c r="H36" i="9"/>
  <c r="I36" i="9"/>
  <c r="AF5" i="9"/>
  <c r="G36" i="9"/>
  <c r="D36" i="9"/>
  <c r="B36" i="9"/>
  <c r="E36" i="9"/>
  <c r="AB5" i="9"/>
  <c r="K36" i="9"/>
  <c r="F36" i="9"/>
  <c r="C36" i="9"/>
  <c r="Z5" i="9"/>
  <c r="AG20" i="7"/>
  <c r="T20" i="9" s="1"/>
  <c r="AD30" i="7"/>
  <c r="Q30" i="9" s="1"/>
  <c r="AB9" i="7"/>
  <c r="O9" i="9" s="1"/>
  <c r="AB28" i="7"/>
  <c r="O28" i="9" s="1"/>
  <c r="AG19" i="7"/>
  <c r="T19" i="9" s="1"/>
  <c r="AA11" i="7"/>
  <c r="N11" i="9" s="1"/>
  <c r="AI31" i="7"/>
  <c r="V31" i="9" s="1"/>
  <c r="AD23" i="7"/>
  <c r="Q23" i="9" s="1"/>
  <c r="AI14" i="7"/>
  <c r="V14" i="9" s="1"/>
  <c r="AC6" i="7"/>
  <c r="P6" i="9" s="1"/>
  <c r="AF29" i="7"/>
  <c r="S29" i="9" s="1"/>
  <c r="AB23" i="7"/>
  <c r="O23" i="9" s="1"/>
  <c r="AH16" i="7"/>
  <c r="U16" i="9" s="1"/>
  <c r="AD10" i="7"/>
  <c r="Q10" i="9" s="1"/>
  <c r="AJ33" i="7"/>
  <c r="W33" i="9" s="1"/>
  <c r="AF27" i="7"/>
  <c r="S27" i="9" s="1"/>
  <c r="AB21" i="7"/>
  <c r="O21" i="9" s="1"/>
  <c r="AH14" i="7"/>
  <c r="U14" i="9" s="1"/>
  <c r="AD8" i="7"/>
  <c r="Q8" i="9" s="1"/>
  <c r="AI10" i="7"/>
  <c r="V10" i="9" s="1"/>
  <c r="AB22" i="7"/>
  <c r="O22" i="9" s="1"/>
  <c r="AG33" i="7"/>
  <c r="T33" i="9" s="1"/>
  <c r="AI13" i="7"/>
  <c r="V13" i="9" s="1"/>
  <c r="AC25" i="7"/>
  <c r="P25" i="9" s="1"/>
  <c r="AE7" i="7"/>
  <c r="AI18" i="7"/>
  <c r="V18" i="9" s="1"/>
  <c r="AB30" i="7"/>
  <c r="O30" i="9" s="1"/>
  <c r="AB12" i="7"/>
  <c r="O12" i="9" s="1"/>
  <c r="AF17" i="7"/>
  <c r="S17" i="9" s="1"/>
  <c r="AD9" i="7"/>
  <c r="Q9" i="9" s="1"/>
  <c r="AI12" i="7"/>
  <c r="V12" i="9" s="1"/>
  <c r="AH28" i="7"/>
  <c r="U28" i="9" s="1"/>
  <c r="AF7" i="7"/>
  <c r="S7" i="9" s="1"/>
  <c r="AF34" i="7"/>
  <c r="S34" i="9" s="1"/>
  <c r="AA26" i="7"/>
  <c r="N26" i="9" s="1"/>
  <c r="AE17" i="7"/>
  <c r="R17" i="9" s="1"/>
  <c r="AJ8" i="7"/>
  <c r="W8" i="9" s="1"/>
  <c r="AH29" i="7"/>
  <c r="U29" i="9" s="1"/>
  <c r="AC21" i="7"/>
  <c r="P21" i="9" s="1"/>
  <c r="AG12" i="7"/>
  <c r="T12" i="9" s="1"/>
  <c r="AD34" i="7"/>
  <c r="Q34" i="9" s="1"/>
  <c r="AJ27" i="7"/>
  <c r="W27" i="9" s="1"/>
  <c r="AF21" i="7"/>
  <c r="S21" i="9" s="1"/>
  <c r="AB15" i="7"/>
  <c r="O15" i="9" s="1"/>
  <c r="AH8" i="7"/>
  <c r="U8" i="9" s="1"/>
  <c r="AD32" i="7"/>
  <c r="Q32" i="9" s="1"/>
  <c r="AJ25" i="7"/>
  <c r="W25" i="9" s="1"/>
  <c r="AF19" i="7"/>
  <c r="S19" i="9" s="1"/>
  <c r="AB13" i="7"/>
  <c r="O13" i="9" s="1"/>
  <c r="AH6" i="7"/>
  <c r="U6" i="9" s="1"/>
  <c r="AG13" i="7"/>
  <c r="T13" i="9" s="1"/>
  <c r="AA25" i="7"/>
  <c r="N25" i="9" s="1"/>
  <c r="AD5" i="7"/>
  <c r="Q5" i="9" s="1"/>
  <c r="AG16" i="7"/>
  <c r="T16" i="9" s="1"/>
  <c r="AA28" i="7"/>
  <c r="N28" i="9" s="1"/>
  <c r="AC10" i="7"/>
  <c r="P10" i="9" s="1"/>
  <c r="AG21" i="7"/>
  <c r="T21" i="9" s="1"/>
  <c r="AA33" i="7"/>
  <c r="N33" i="9" s="1"/>
  <c r="AJ32" i="7"/>
  <c r="W32" i="9" s="1"/>
  <c r="AD7" i="7"/>
  <c r="Q7" i="9" s="1"/>
  <c r="AB11" i="7"/>
  <c r="O11" i="9" s="1"/>
  <c r="AF15" i="7"/>
  <c r="S15" i="9" s="1"/>
  <c r="AB32" i="7"/>
  <c r="O32" i="9" s="1"/>
  <c r="AE12" i="7"/>
  <c r="R12" i="9" s="1"/>
  <c r="AA6" i="7"/>
  <c r="AD17" i="7"/>
  <c r="Q17" i="9" s="1"/>
  <c r="AI28" i="7"/>
  <c r="V28" i="9" s="1"/>
  <c r="AF18" i="7"/>
  <c r="S18" i="9" s="1"/>
  <c r="AI30" i="7"/>
  <c r="V30" i="9" s="1"/>
  <c r="AD22" i="7"/>
  <c r="Q22" i="9" s="1"/>
  <c r="AB33" i="7"/>
  <c r="O33" i="9" s="1"/>
  <c r="AC12" i="7"/>
  <c r="P12" i="9" s="1"/>
  <c r="AE33" i="7"/>
  <c r="R33" i="9" s="1"/>
  <c r="AJ24" i="7"/>
  <c r="W24" i="9" s="1"/>
  <c r="AE16" i="7"/>
  <c r="R16" i="9" s="1"/>
  <c r="AI7" i="7"/>
  <c r="V7" i="9" s="1"/>
  <c r="AG28" i="7"/>
  <c r="T28" i="9" s="1"/>
  <c r="AB20" i="7"/>
  <c r="O20" i="9" s="1"/>
  <c r="AG11" i="7"/>
  <c r="T11" i="9" s="1"/>
  <c r="AF33" i="7"/>
  <c r="S33" i="9" s="1"/>
  <c r="AB27" i="7"/>
  <c r="O27" i="9" s="1"/>
  <c r="AH20" i="7"/>
  <c r="U20" i="9" s="1"/>
  <c r="AD14" i="7"/>
  <c r="Q14" i="9" s="1"/>
  <c r="AJ7" i="7"/>
  <c r="W7" i="9" s="1"/>
  <c r="AF31" i="7"/>
  <c r="S31" i="9" s="1"/>
  <c r="AB25" i="7"/>
  <c r="O25" i="9" s="1"/>
  <c r="AH18" i="7"/>
  <c r="U18" i="9" s="1"/>
  <c r="AD12" i="7"/>
  <c r="Q12" i="9" s="1"/>
  <c r="AJ5" i="7"/>
  <c r="W5" i="9" s="1"/>
  <c r="AA15" i="7"/>
  <c r="N15" i="9" s="1"/>
  <c r="AE26" i="7"/>
  <c r="R26" i="9" s="1"/>
  <c r="AG6" i="7"/>
  <c r="AB18" i="7"/>
  <c r="O18" i="9" s="1"/>
  <c r="AE29" i="7"/>
  <c r="R29" i="9" s="1"/>
  <c r="AH11" i="7"/>
  <c r="U11" i="9" s="1"/>
  <c r="AA23" i="7"/>
  <c r="N23" i="9" s="1"/>
  <c r="AE34" i="7"/>
  <c r="R34" i="9" s="1"/>
  <c r="AH34" i="7"/>
  <c r="U34" i="9" s="1"/>
  <c r="AA27" i="7"/>
  <c r="N27" i="9" s="1"/>
  <c r="AH13" i="7"/>
  <c r="U13" i="9" s="1"/>
  <c r="AF9" i="7"/>
  <c r="S9" i="9" s="1"/>
  <c r="AJ13" i="7"/>
  <c r="W13" i="9" s="1"/>
  <c r="AJ34" i="7"/>
  <c r="W34" i="9" s="1"/>
  <c r="AG26" i="7"/>
  <c r="T26" i="9" s="1"/>
  <c r="AC20" i="7"/>
  <c r="P20" i="9" s="1"/>
  <c r="AG31" i="7"/>
  <c r="T31" i="9" s="1"/>
  <c r="AE32" i="7"/>
  <c r="R32" i="9" s="1"/>
  <c r="AI23" i="7"/>
  <c r="V23" i="9" s="1"/>
  <c r="AD15" i="7"/>
  <c r="Q15" i="9" s="1"/>
  <c r="AI6" i="7"/>
  <c r="AG27" i="7"/>
  <c r="T27" i="9" s="1"/>
  <c r="AA19" i="7"/>
  <c r="N19" i="9" s="1"/>
  <c r="AF10" i="7"/>
  <c r="S10" i="9" s="1"/>
  <c r="AH32" i="7"/>
  <c r="U32" i="9" s="1"/>
  <c r="AD26" i="7"/>
  <c r="Q26" i="9" s="1"/>
  <c r="AJ19" i="7"/>
  <c r="W19" i="9" s="1"/>
  <c r="AF13" i="7"/>
  <c r="S13" i="9" s="1"/>
  <c r="AB7" i="7"/>
  <c r="O7" i="9" s="1"/>
  <c r="AH30" i="7"/>
  <c r="U30" i="9" s="1"/>
  <c r="AD24" i="7"/>
  <c r="Q24" i="9" s="1"/>
  <c r="AJ17" i="7"/>
  <c r="W17" i="9" s="1"/>
  <c r="AF11" i="7"/>
  <c r="S11" i="9" s="1"/>
  <c r="AB5" i="7"/>
  <c r="O5" i="9" s="1"/>
  <c r="AF16" i="7"/>
  <c r="S16" i="9" s="1"/>
  <c r="AI27" i="7"/>
  <c r="V27" i="9" s="1"/>
  <c r="AB8" i="7"/>
  <c r="O8" i="9" s="1"/>
  <c r="AE19" i="7"/>
  <c r="R19" i="9" s="1"/>
  <c r="AJ30" i="7"/>
  <c r="W30" i="9" s="1"/>
  <c r="AA13" i="7"/>
  <c r="N13" i="9" s="1"/>
  <c r="AF24" i="7"/>
  <c r="S24" i="9" s="1"/>
  <c r="AI15" i="7"/>
  <c r="V15" i="9" s="1"/>
  <c r="AJ21" i="7"/>
  <c r="W21" i="9" s="1"/>
  <c r="AH23" i="7"/>
  <c r="U23" i="9" s="1"/>
  <c r="AC22" i="7"/>
  <c r="P22" i="9" s="1"/>
  <c r="AH26" i="7"/>
  <c r="U26" i="9" s="1"/>
  <c r="AC15" i="7"/>
  <c r="P15" i="9" s="1"/>
  <c r="AD31" i="7"/>
  <c r="Q31" i="9" s="1"/>
  <c r="AI22" i="7"/>
  <c r="V22" i="9" s="1"/>
  <c r="AC14" i="7"/>
  <c r="P14" i="9" s="1"/>
  <c r="AH5" i="7"/>
  <c r="U5" i="9" s="1"/>
  <c r="AF26" i="7"/>
  <c r="S26" i="9" s="1"/>
  <c r="AA18" i="7"/>
  <c r="N18" i="9" s="1"/>
  <c r="AJ31" i="7"/>
  <c r="W31" i="9" s="1"/>
  <c r="AF25" i="7"/>
  <c r="S25" i="9" s="1"/>
  <c r="AB19" i="7"/>
  <c r="O19" i="9" s="1"/>
  <c r="AH12" i="7"/>
  <c r="U12" i="9" s="1"/>
  <c r="AD6" i="7"/>
  <c r="Q6" i="9" s="1"/>
  <c r="AJ29" i="7"/>
  <c r="W29" i="9" s="1"/>
  <c r="AF23" i="7"/>
  <c r="S23" i="9" s="1"/>
  <c r="AB17" i="7"/>
  <c r="O17" i="9" s="1"/>
  <c r="AH10" i="7"/>
  <c r="U10" i="9" s="1"/>
  <c r="AF6" i="7"/>
  <c r="S6" i="9" s="1"/>
  <c r="AI17" i="7"/>
  <c r="V17" i="9" s="1"/>
  <c r="AD29" i="7"/>
  <c r="Q29" i="9" s="1"/>
  <c r="AG9" i="7"/>
  <c r="T9" i="9" s="1"/>
  <c r="AJ20" i="7"/>
  <c r="W20" i="9" s="1"/>
  <c r="AC32" i="7"/>
  <c r="P32" i="9" s="1"/>
  <c r="AF14" i="7"/>
  <c r="S14" i="9" s="1"/>
  <c r="AI25" i="7"/>
  <c r="V25" i="9" s="1"/>
  <c r="AC29" i="7"/>
  <c r="P29" i="9" s="1"/>
  <c r="AE24" i="7"/>
  <c r="R24" i="9" s="1"/>
  <c r="AJ23" i="7"/>
  <c r="W23" i="9" s="1"/>
  <c r="AD28" i="7"/>
  <c r="Q28" i="9" s="1"/>
  <c r="AI20" i="7"/>
  <c r="V20" i="9" s="1"/>
  <c r="AA10" i="7"/>
  <c r="N10" i="9" s="1"/>
  <c r="AC5" i="7"/>
  <c r="P5" i="9" s="1"/>
  <c r="AJ15" i="7"/>
  <c r="W15" i="9" s="1"/>
  <c r="AD20" i="7"/>
  <c r="Q20" i="9" s="1"/>
  <c r="AG23" i="7"/>
  <c r="T23" i="9" s="1"/>
  <c r="AI8" i="7"/>
  <c r="V8" i="9" s="1"/>
  <c r="AC30" i="7"/>
  <c r="P30" i="9" s="1"/>
  <c r="AH21" i="7"/>
  <c r="U21" i="9" s="1"/>
  <c r="AC13" i="7"/>
  <c r="P13" i="9" s="1"/>
  <c r="AA34" i="7"/>
  <c r="N34" i="9" s="1"/>
  <c r="AE25" i="7"/>
  <c r="R25" i="9" s="1"/>
  <c r="AJ16" i="7"/>
  <c r="W16" i="9" s="1"/>
  <c r="AE8" i="7"/>
  <c r="R8" i="9" s="1"/>
  <c r="AB31" i="7"/>
  <c r="O31" i="9" s="1"/>
  <c r="AH24" i="7"/>
  <c r="U24" i="9" s="1"/>
  <c r="AD18" i="7"/>
  <c r="Q18" i="9" s="1"/>
  <c r="AJ11" i="7"/>
  <c r="W11" i="9" s="1"/>
  <c r="AF5" i="7"/>
  <c r="S5" i="9" s="1"/>
  <c r="AB29" i="7"/>
  <c r="O29" i="9" s="1"/>
  <c r="AH22" i="7"/>
  <c r="U22" i="9" s="1"/>
  <c r="AD16" i="7"/>
  <c r="Q16" i="9" s="1"/>
  <c r="AJ9" i="7"/>
  <c r="W9" i="9" s="1"/>
  <c r="AA8" i="7"/>
  <c r="AD19" i="7"/>
  <c r="Q19" i="9" s="1"/>
  <c r="AG30" i="7"/>
  <c r="T30" i="9" s="1"/>
  <c r="AJ10" i="7"/>
  <c r="W10" i="9" s="1"/>
  <c r="AE22" i="7"/>
  <c r="R22" i="9" s="1"/>
  <c r="AH33" i="7"/>
  <c r="U33" i="9" s="1"/>
  <c r="AA16" i="7"/>
  <c r="N16" i="9" s="1"/>
  <c r="AD27" i="7"/>
  <c r="Q27" i="9" s="1"/>
  <c r="AE9" i="7"/>
  <c r="R9" i="9" s="1"/>
  <c r="AA36" i="7" l="1"/>
  <c r="N6" i="9"/>
  <c r="S36" i="9"/>
  <c r="AD46" i="9" s="1"/>
  <c r="W36" i="9"/>
  <c r="AH46" i="9" s="1"/>
  <c r="P36" i="9"/>
  <c r="AA46" i="9" s="1"/>
  <c r="AI37" i="7"/>
  <c r="V6" i="9"/>
  <c r="V36" i="9" s="1"/>
  <c r="AG46" i="9" s="1"/>
  <c r="Q36" i="9"/>
  <c r="AB46" i="9" s="1"/>
  <c r="U36" i="9"/>
  <c r="AF46" i="9" s="1"/>
  <c r="AG36" i="7"/>
  <c r="T6" i="9"/>
  <c r="T36" i="9" s="1"/>
  <c r="AE46" i="9" s="1"/>
  <c r="AE36" i="7"/>
  <c r="R7" i="9"/>
  <c r="R36" i="9" s="1"/>
  <c r="AC46" i="9" s="1"/>
  <c r="AA37" i="7"/>
  <c r="N8" i="9"/>
  <c r="O36" i="9"/>
  <c r="Z46" i="9" s="1"/>
  <c r="AC36" i="7"/>
  <c r="AC37" i="7"/>
  <c r="AJ36" i="7"/>
  <c r="AJ37" i="7"/>
  <c r="AD37" i="7"/>
  <c r="AD36" i="7"/>
  <c r="AI36" i="7"/>
  <c r="AF36" i="7"/>
  <c r="AF37" i="7"/>
  <c r="AH37" i="7"/>
  <c r="AH36" i="7"/>
  <c r="AG37" i="7"/>
  <c r="AE37" i="7"/>
  <c r="AB36" i="7"/>
  <c r="AB37" i="7"/>
  <c r="AD23" i="9"/>
  <c r="AD9" i="9"/>
  <c r="AG30" i="9"/>
  <c r="Z22" i="9"/>
  <c r="AB19" i="9"/>
  <c r="AG20" i="9"/>
  <c r="AH20" i="9"/>
  <c r="AH29" i="9"/>
  <c r="AD16" i="9"/>
  <c r="AH19" i="9"/>
  <c r="AG23" i="9"/>
  <c r="AF13" i="9"/>
  <c r="AE6" i="9"/>
  <c r="AH7" i="9"/>
  <c r="AG7" i="9"/>
  <c r="AD18" i="9"/>
  <c r="Y25" i="9"/>
  <c r="Z15" i="9"/>
  <c r="AC17" i="9"/>
  <c r="AG10" i="9"/>
  <c r="AD26" i="9"/>
  <c r="AD31" i="9"/>
  <c r="AE19" i="9"/>
  <c r="AC9" i="9"/>
  <c r="AA30" i="9"/>
  <c r="AE9" i="9"/>
  <c r="AB6" i="9"/>
  <c r="AA14" i="9"/>
  <c r="AG15" i="9"/>
  <c r="AB26" i="9"/>
  <c r="AC32" i="9"/>
  <c r="Y27" i="9"/>
  <c r="AC26" i="9"/>
  <c r="AH32" i="9"/>
  <c r="AE13" i="9"/>
  <c r="AD21" i="9"/>
  <c r="Y26" i="9"/>
  <c r="Z30" i="9"/>
  <c r="AB8" i="9"/>
  <c r="AE30" i="9"/>
  <c r="AF23" i="9"/>
  <c r="AF16" i="9"/>
  <c r="AB27" i="9"/>
  <c r="AH9" i="9"/>
  <c r="Z31" i="9"/>
  <c r="AG8" i="9"/>
  <c r="AH23" i="9"/>
  <c r="AB29" i="9"/>
  <c r="AF12" i="9"/>
  <c r="AG22" i="9"/>
  <c r="AD24" i="9"/>
  <c r="AE31" i="9"/>
  <c r="Y15" i="9"/>
  <c r="Y33" i="9"/>
  <c r="AF6" i="9"/>
  <c r="AH27" i="9"/>
  <c r="AD34" i="9"/>
  <c r="AG18" i="9"/>
  <c r="AA13" i="9"/>
  <c r="Y16" i="9"/>
  <c r="AC8" i="9"/>
  <c r="AE23" i="9"/>
  <c r="AC24" i="9"/>
  <c r="AG17" i="9"/>
  <c r="Z19" i="9"/>
  <c r="AB31" i="9"/>
  <c r="AH17" i="9"/>
  <c r="AA20" i="9"/>
  <c r="AC34" i="9"/>
  <c r="AH5" i="9"/>
  <c r="AC33" i="9"/>
  <c r="Z13" i="9"/>
  <c r="AB34" i="9"/>
  <c r="AC7" i="9"/>
  <c r="Z21" i="9"/>
  <c r="AE20" i="9"/>
  <c r="Y10" i="9"/>
  <c r="AD13" i="9"/>
  <c r="AF33" i="9"/>
  <c r="AF22" i="9"/>
  <c r="AH16" i="9"/>
  <c r="AB20" i="9"/>
  <c r="AA29" i="9"/>
  <c r="AD6" i="9"/>
  <c r="AD25" i="9"/>
  <c r="AA15" i="9"/>
  <c r="AB24" i="9"/>
  <c r="Y19" i="9"/>
  <c r="AB12" i="9"/>
  <c r="AD33" i="9"/>
  <c r="AC12" i="9"/>
  <c r="AA10" i="9"/>
  <c r="AA25" i="9"/>
  <c r="AD27" i="9"/>
  <c r="AB23" i="9"/>
  <c r="AA32" i="9"/>
  <c r="Z29" i="9"/>
  <c r="AF26" i="9"/>
  <c r="AC19" i="9"/>
  <c r="AF30" i="9"/>
  <c r="AE27" i="9"/>
  <c r="AH34" i="9"/>
  <c r="AF11" i="9"/>
  <c r="AF18" i="9"/>
  <c r="AE11" i="9"/>
  <c r="Z33" i="9"/>
  <c r="AA21" i="9"/>
  <c r="AG12" i="9"/>
  <c r="AG13" i="9"/>
  <c r="AH33" i="9"/>
  <c r="AG31" i="9"/>
  <c r="AC22" i="9"/>
  <c r="AH10" i="9"/>
  <c r="AD5" i="9"/>
  <c r="AA5" i="9"/>
  <c r="AD14" i="9"/>
  <c r="Z17" i="9"/>
  <c r="Y18" i="9"/>
  <c r="AA22" i="9"/>
  <c r="Z8" i="9"/>
  <c r="Z7" i="9"/>
  <c r="AH13" i="9"/>
  <c r="AC29" i="9"/>
  <c r="Z25" i="9"/>
  <c r="Z20" i="9"/>
  <c r="AB22" i="9"/>
  <c r="AD15" i="9"/>
  <c r="AE16" i="9"/>
  <c r="AF29" i="9"/>
  <c r="AB10" i="9"/>
  <c r="Y11" i="9"/>
  <c r="N36" i="9" l="1"/>
  <c r="Y46" i="9" s="1"/>
  <c r="AJ46" i="9" s="1"/>
  <c r="Y36" i="9"/>
  <c r="Y38" i="9" s="1"/>
  <c r="Z36" i="9"/>
  <c r="AB36" i="9"/>
  <c r="AF36" i="9"/>
  <c r="AA36" i="9"/>
  <c r="AD36" i="9"/>
  <c r="AD38" i="9" s="1"/>
  <c r="AH36" i="9"/>
  <c r="AH38" i="9" s="1"/>
  <c r="AG36" i="9"/>
  <c r="AG38" i="9" s="1"/>
  <c r="AC36" i="9"/>
  <c r="AE36" i="9"/>
  <c r="AE38" i="9" s="1"/>
  <c r="AC45" i="9"/>
  <c r="AC39" i="9" s="1"/>
  <c r="Y45" i="9"/>
  <c r="AG45" i="9"/>
  <c r="AG39" i="9" s="1"/>
  <c r="AB45" i="9"/>
  <c r="AB39" i="9" s="1"/>
  <c r="AF45" i="9"/>
  <c r="AF39" i="9" s="1"/>
  <c r="Z45" i="9"/>
  <c r="Z39" i="9" s="1"/>
  <c r="AH45" i="9"/>
  <c r="AH39" i="9" s="1"/>
  <c r="AA45" i="9"/>
  <c r="AA39" i="9" s="1"/>
  <c r="AD45" i="9"/>
  <c r="AD39" i="9" s="1"/>
  <c r="AE45" i="9"/>
  <c r="AE39" i="9" s="1"/>
  <c r="AA38" i="9"/>
  <c r="AF38" i="9"/>
  <c r="AC38" i="9"/>
  <c r="Z38" i="9"/>
  <c r="AB38" i="9"/>
  <c r="Y39" i="9" l="1"/>
  <c r="Y40" i="9" s="1"/>
  <c r="AJ45" i="9"/>
  <c r="AC40" i="9"/>
  <c r="AH40" i="9"/>
  <c r="AA40" i="9"/>
  <c r="AD40" i="9"/>
  <c r="AG40" i="9"/>
  <c r="AE40" i="9"/>
  <c r="AF40" i="9"/>
  <c r="AJ39" i="9"/>
  <c r="AJ38" i="9"/>
  <c r="Z40" i="9"/>
  <c r="AB40" i="9"/>
  <c r="AJ40" i="9" l="1"/>
  <c r="AJ41" i="9" s="1"/>
</calcChain>
</file>

<file path=xl/sharedStrings.xml><?xml version="1.0" encoding="utf-8"?>
<sst xmlns="http://schemas.openxmlformats.org/spreadsheetml/2006/main" count="147" uniqueCount="88">
  <si>
    <t>Check</t>
  </si>
  <si>
    <t>Expected</t>
  </si>
  <si>
    <t>Data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</si>
  <si>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</si>
  <si>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</si>
  <si>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</si>
  <si>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</si>
  <si>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</si>
  <si>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</si>
  <si>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</si>
  <si>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</si>
  <si>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</si>
  <si>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</si>
  <si>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</si>
  <si>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</si>
  <si>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Maturity Weight</t>
  </si>
  <si>
    <t>Average</t>
  </si>
  <si>
    <t>Std Dev</t>
  </si>
  <si>
    <t>Probabilty of survival</t>
  </si>
  <si>
    <t>Probability of Survival</t>
  </si>
  <si>
    <t>Mean</t>
  </si>
  <si>
    <t>mu</t>
  </si>
  <si>
    <t>ln(Birth Weight)</t>
  </si>
  <si>
    <t>ln(Birth weight)</t>
  </si>
  <si>
    <t xml:space="preserve">Market only accepts weight above </t>
  </si>
  <si>
    <t>kgs</t>
  </si>
  <si>
    <t>Revenue</t>
  </si>
  <si>
    <t>profit</t>
  </si>
  <si>
    <t>Farmer keeps the exceptionally large ones for breeding</t>
  </si>
  <si>
    <t>Growth rate (%)</t>
  </si>
  <si>
    <t>Std dev</t>
  </si>
  <si>
    <t>Parameters for Weight at Birth</t>
  </si>
  <si>
    <t>Survival Probability Table</t>
  </si>
  <si>
    <t>Market weight restrictions</t>
  </si>
  <si>
    <t>Expenses</t>
  </si>
  <si>
    <t>Market Price</t>
  </si>
  <si>
    <t xml:space="preserve">Expenses </t>
  </si>
  <si>
    <t>Time to mature</t>
  </si>
  <si>
    <t>months</t>
  </si>
  <si>
    <t>per animal ($)</t>
  </si>
  <si>
    <t>Price per kg ($)</t>
  </si>
  <si>
    <t>Expected Breed Min</t>
  </si>
  <si>
    <t>Expected Breed Max</t>
  </si>
  <si>
    <t>Min weight</t>
  </si>
  <si>
    <t>Max weight</t>
  </si>
  <si>
    <t>CHECK: Weight withing breed range?</t>
  </si>
  <si>
    <t>per kg of maturity weight  ($)</t>
  </si>
  <si>
    <t>Birthing cost</t>
  </si>
  <si>
    <t>Feeding cost</t>
  </si>
  <si>
    <t>Labour + Bills</t>
  </si>
  <si>
    <t>Birthing Cost</t>
  </si>
  <si>
    <t>Monthly cost</t>
  </si>
  <si>
    <t>Expense Breakdown</t>
  </si>
  <si>
    <t>Number less than 0</t>
  </si>
  <si>
    <t>Number greater than 100</t>
  </si>
  <si>
    <t>Number "&gt;1"</t>
  </si>
  <si>
    <t>Number "&lt;0"</t>
  </si>
  <si>
    <t>Per cohort</t>
  </si>
  <si>
    <t>Profit as percentage of revenue</t>
  </si>
  <si>
    <t>Total for 10 Cohorts</t>
  </si>
  <si>
    <t>Min non negative</t>
  </si>
  <si>
    <t>Max not more than 1</t>
  </si>
  <si>
    <t>Minimum</t>
  </si>
  <si>
    <t>Maximum</t>
  </si>
  <si>
    <t>Number below min weight</t>
  </si>
  <si>
    <t>Number above max weight</t>
  </si>
  <si>
    <t>Chinchilla</t>
  </si>
  <si>
    <t>Total maturity weight</t>
  </si>
  <si>
    <t>Birth Weight for each Chinchilla in KGs</t>
  </si>
  <si>
    <t>Total weight fed</t>
  </si>
  <si>
    <t>Weight for feeding cost estimation, adjusted to allow deaths mid-way</t>
  </si>
  <si>
    <t>Cohort 1</t>
  </si>
  <si>
    <t>Cohort 2</t>
  </si>
  <si>
    <t>Cohort 3</t>
  </si>
  <si>
    <t>Cohort 4</t>
  </si>
  <si>
    <t>Cohort 5</t>
  </si>
  <si>
    <t>Cohort 6</t>
  </si>
  <si>
    <t>Cohort 7</t>
  </si>
  <si>
    <t>Cohort 8</t>
  </si>
  <si>
    <t>Cohort 9</t>
  </si>
  <si>
    <t>Cohort 10</t>
  </si>
  <si>
    <t>Monthly Cost ($) per cohort</t>
  </si>
  <si>
    <t>Eligible for sale allowing survival prob</t>
  </si>
  <si>
    <t>Checks</t>
  </si>
  <si>
    <t>Count</t>
  </si>
  <si>
    <t>N.b. weight allowance is considered before adjustment for probability of survival</t>
  </si>
  <si>
    <t>Raw data</t>
  </si>
  <si>
    <t>Monthly Growth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</si>
</sst>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000"/>
    <numFmt numFmtId="166" formatCode="_-* #,##0_-;\-* #,##0_-;_-* &quot;-&quot;??_-;_-@_-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9" fontId="0" fillId="0" borderId="0" xfId="2" applyFont="1"/>
    <xf numFmtId="43" fontId="0" fillId="0" borderId="0" xfId="1" applyFont="1"/>
    <xf numFmtId="2" fontId="0" fillId="0" borderId="0" xfId="0" applyNumberFormat="1"/>
    <xf numFmtId="164" fontId="0" fillId="0" borderId="0" xfId="2" applyNumberFormat="1" applyFont="1"/>
    <xf numFmtId="43" fontId="0" fillId="0" borderId="0" xfId="0" applyNumberFormat="1"/>
    <xf numFmtId="0" fontId="0" fillId="0" borderId="9" xfId="0" applyBorder="1"/>
    <xf numFmtId="2" fontId="0" fillId="0" borderId="9" xfId="0" applyNumberFormat="1" applyBorder="1"/>
    <xf numFmtId="0" fontId="5" fillId="0" borderId="0" xfId="0" applyFont="1"/>
    <xf numFmtId="43" fontId="0" fillId="2" borderId="9" xfId="0" applyNumberFormat="1" applyFill="1" applyBorder="1"/>
    <xf numFmtId="43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167" fontId="0" fillId="0" borderId="0" xfId="0" applyNumberFormat="1" applyBorder="1"/>
    <xf numFmtId="167" fontId="0" fillId="0" borderId="7" xfId="0" applyNumberForma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66" fontId="0" fillId="0" borderId="0" xfId="0" applyNumberFormat="1"/>
    <xf numFmtId="165" fontId="0" fillId="0" borderId="0" xfId="0" applyNumberFormat="1" applyFill="1"/>
    <xf numFmtId="0" fontId="0" fillId="0" borderId="9" xfId="0" applyBorder="1" applyAlignment="1">
      <alignment horizontal="right" wrapText="1"/>
    </xf>
    <xf numFmtId="9" fontId="0" fillId="0" borderId="9" xfId="2" applyFont="1" applyFill="1" applyBorder="1" applyAlignment="1">
      <alignment horizontal="right"/>
    </xf>
    <xf numFmtId="9" fontId="0" fillId="0" borderId="0" xfId="0" applyNumberForma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2" borderId="9" xfId="0" applyFont="1" applyFill="1" applyBorder="1" applyAlignment="1">
      <alignment horizontal="right"/>
    </xf>
    <xf numFmtId="9" fontId="0" fillId="0" borderId="9" xfId="0" applyNumberFormat="1" applyBorder="1" applyAlignment="1">
      <alignment horizontal="right"/>
    </xf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85F3-66D6-4A92-BF6E-57DEBBC5EDF0}">
  <dimension ref="A1:AU46"/>
  <sheetViews>
    <sheetView tabSelected="1" zoomScaleNormal="100" workbookViewId="0"/>
  </sheetViews>
  <sheetFormatPr defaultRowHeight="14.5" x14ac:dyDescent="0.35"/>
  <cols>
    <col min="1" max="1" width="17.81640625" customWidth="1"/>
    <col min="3" max="5" width="9.08984375" bestFit="1" customWidth="1"/>
    <col min="6" max="6" width="11.1796875" bestFit="1" customWidth="1"/>
    <col min="7" max="11" width="9.08984375" bestFit="1" customWidth="1"/>
    <col min="12" max="12" width="23.6328125" customWidth="1"/>
    <col min="49" max="49" width="9.1796875" bestFit="1" customWidth="1"/>
  </cols>
  <sheetData>
    <row r="1" spans="1:47" x14ac:dyDescent="0.35">
      <c r="A1" s="28" t="s">
        <v>86</v>
      </c>
    </row>
    <row r="2" spans="1:47" x14ac:dyDescent="0.35">
      <c r="B2" s="20"/>
      <c r="C2" s="1"/>
    </row>
    <row r="3" spans="1:47" x14ac:dyDescent="0.35">
      <c r="B3" s="28" t="s">
        <v>68</v>
      </c>
      <c r="M3" s="28" t="s">
        <v>29</v>
      </c>
    </row>
    <row r="4" spans="1:47" x14ac:dyDescent="0.35">
      <c r="A4" s="21" t="s">
        <v>66</v>
      </c>
      <c r="B4" t="s">
        <v>71</v>
      </c>
      <c r="C4" t="s">
        <v>72</v>
      </c>
      <c r="D4" t="s">
        <v>73</v>
      </c>
      <c r="E4" t="s">
        <v>74</v>
      </c>
      <c r="F4" t="s">
        <v>75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  <c r="M4" t="s">
        <v>3</v>
      </c>
      <c r="N4" t="s">
        <v>4</v>
      </c>
      <c r="O4" t="s">
        <v>5</v>
      </c>
      <c r="P4" t="s">
        <v>6</v>
      </c>
      <c r="Q4" t="s">
        <v>7</v>
      </c>
      <c r="R4" t="s">
        <v>8</v>
      </c>
      <c r="S4" t="s">
        <v>9</v>
      </c>
      <c r="T4" t="s">
        <v>10</v>
      </c>
      <c r="U4" t="s">
        <v>11</v>
      </c>
      <c r="V4" t="s">
        <v>12</v>
      </c>
      <c r="W4" t="s">
        <v>13</v>
      </c>
      <c r="X4" t="s">
        <v>14</v>
      </c>
    </row>
    <row r="5" spans="1:47" x14ac:dyDescent="0.35">
      <c r="A5">
        <v>1</v>
      </c>
      <c r="B5" s="20">
        <v>3.3424911471348482</v>
      </c>
      <c r="C5" s="20">
        <v>3.4860083040901126</v>
      </c>
      <c r="D5" s="20">
        <v>2.9200536887568407</v>
      </c>
      <c r="E5" s="20">
        <v>3.4288865098101753</v>
      </c>
      <c r="F5" s="20">
        <v>3.1024538279787004</v>
      </c>
      <c r="G5" s="20">
        <v>3.0267080267605064</v>
      </c>
      <c r="H5" s="20">
        <v>3.2029373342023573</v>
      </c>
      <c r="I5" s="20">
        <v>3.3640833008229998</v>
      </c>
      <c r="J5" s="20">
        <v>2.5766918221240651</v>
      </c>
      <c r="K5" s="20">
        <v>2.6279391665296545</v>
      </c>
      <c r="M5" s="9">
        <v>11.322163966041646</v>
      </c>
      <c r="N5" s="9">
        <v>10.74683491638959</v>
      </c>
      <c r="O5" s="9">
        <v>9.6105373903280995</v>
      </c>
      <c r="P5" s="9">
        <v>9.0244819953690634</v>
      </c>
      <c r="Q5" s="9">
        <v>8.3907077624198312</v>
      </c>
      <c r="R5" s="9">
        <v>6.9969910294223245</v>
      </c>
      <c r="S5" s="9">
        <v>6.2597998596097417</v>
      </c>
      <c r="T5" s="9">
        <v>5.0912865579683722</v>
      </c>
      <c r="U5" s="9">
        <v>3.6741094265463983</v>
      </c>
      <c r="V5" s="9">
        <v>3.0202579106296259</v>
      </c>
      <c r="W5" s="9">
        <v>1.6798705842496011</v>
      </c>
      <c r="X5" s="9">
        <v>1.0490215883232143</v>
      </c>
      <c r="AA5" s="9"/>
      <c r="AB5" s="9"/>
      <c r="AC5" s="9"/>
      <c r="AD5" s="9"/>
      <c r="AE5" s="9"/>
      <c r="AF5" s="9"/>
      <c r="AG5" s="9"/>
      <c r="AH5" s="9"/>
      <c r="AI5" s="9"/>
      <c r="AJ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x14ac:dyDescent="0.35">
      <c r="A6">
        <v>2</v>
      </c>
      <c r="B6" s="20">
        <v>3.6501369770131395</v>
      </c>
      <c r="C6" s="20">
        <v>3.9926347987636897</v>
      </c>
      <c r="D6" s="20">
        <v>3.4095266191262619</v>
      </c>
      <c r="E6" s="20">
        <v>3.1857228891054041</v>
      </c>
      <c r="F6" s="20">
        <v>2.9939197129735047</v>
      </c>
      <c r="G6" s="20">
        <v>2.7638007085690881</v>
      </c>
      <c r="H6" s="20">
        <v>3.056039075471408</v>
      </c>
      <c r="I6" s="20">
        <v>3.3073557744327089</v>
      </c>
      <c r="J6" s="20">
        <v>3.3529118333639647</v>
      </c>
      <c r="K6" s="20">
        <v>3.0502993227391673</v>
      </c>
      <c r="M6" s="9">
        <v>11.487219793912052</v>
      </c>
      <c r="N6" s="9">
        <v>10.387273820548192</v>
      </c>
      <c r="O6" s="9">
        <v>9.006913431173885</v>
      </c>
      <c r="P6" s="9">
        <v>8.1583106443190427</v>
      </c>
      <c r="Q6" s="9">
        <v>7.407711664013263</v>
      </c>
      <c r="R6" s="9">
        <v>6.1939228274991631</v>
      </c>
      <c r="S6" s="9">
        <v>5.2135005421411851</v>
      </c>
      <c r="T6" s="9">
        <v>4.065968646892582</v>
      </c>
      <c r="U6" s="9">
        <v>3.0643259489800778</v>
      </c>
      <c r="V6" s="9">
        <v>2.1972254107048159</v>
      </c>
      <c r="W6" s="9">
        <v>1.3135787531383258</v>
      </c>
      <c r="X6" s="9">
        <v>0.80500543399109015</v>
      </c>
      <c r="AA6" s="9"/>
      <c r="AB6" s="9"/>
      <c r="AC6" s="9"/>
      <c r="AD6" s="9"/>
      <c r="AE6" s="9"/>
      <c r="AF6" s="9"/>
      <c r="AG6" s="9"/>
      <c r="AH6" s="9"/>
      <c r="AI6" s="9"/>
      <c r="AJ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>
        <v>3</v>
      </c>
      <c r="B7" s="20">
        <v>3.4422869736655777</v>
      </c>
      <c r="C7" s="20">
        <v>3.4127105718597401</v>
      </c>
      <c r="D7" s="20">
        <v>2.7950636599250087</v>
      </c>
      <c r="E7" s="20">
        <v>2.8166736128358574</v>
      </c>
      <c r="F7" s="20">
        <v>3.4341030926065073</v>
      </c>
      <c r="G7" s="20">
        <v>2.6948492522931162</v>
      </c>
      <c r="H7" s="20">
        <v>2.6791556201646824</v>
      </c>
      <c r="I7" s="20">
        <v>3.0365605728746976</v>
      </c>
      <c r="J7" s="20">
        <v>3.1036170738303031</v>
      </c>
      <c r="K7" s="20">
        <v>2.8993695959760122</v>
      </c>
      <c r="M7" s="9">
        <v>10.620351987525908</v>
      </c>
      <c r="N7" s="9">
        <v>9.495002544155092</v>
      </c>
      <c r="O7" s="9">
        <v>8.3478502144346809</v>
      </c>
      <c r="P7" s="9">
        <v>7.6724476346557715</v>
      </c>
      <c r="Q7" s="9">
        <v>6.3387796379318182</v>
      </c>
      <c r="R7" s="9">
        <v>5.2796563845415028</v>
      </c>
      <c r="S7" s="9">
        <v>4.2089767242123841</v>
      </c>
      <c r="T7" s="9">
        <v>2.8235356444003994</v>
      </c>
      <c r="U7" s="9">
        <v>1.7758621141841742</v>
      </c>
      <c r="V7" s="9">
        <v>1.0111770974852645</v>
      </c>
      <c r="W7" s="9">
        <v>0</v>
      </c>
      <c r="X7" s="9">
        <v>0</v>
      </c>
      <c r="AA7" s="9"/>
      <c r="AB7" s="9"/>
      <c r="AC7" s="9"/>
      <c r="AD7" s="9"/>
      <c r="AE7" s="9"/>
      <c r="AF7" s="9"/>
      <c r="AG7" s="9"/>
      <c r="AH7" s="9"/>
      <c r="AI7" s="9"/>
      <c r="AJ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x14ac:dyDescent="0.35">
      <c r="A8">
        <v>4</v>
      </c>
      <c r="B8" s="20">
        <v>3.3662729391391157</v>
      </c>
      <c r="C8" s="20">
        <v>3.1284266435939614</v>
      </c>
      <c r="D8" s="20">
        <v>3.0905807947487038</v>
      </c>
      <c r="E8" s="20">
        <v>2.8119819964154211</v>
      </c>
      <c r="F8" s="20">
        <v>3.217654091423495</v>
      </c>
      <c r="G8" s="20">
        <v>3.2551732937261875</v>
      </c>
      <c r="H8" s="20">
        <v>3.613279220585714</v>
      </c>
      <c r="I8" s="20">
        <v>3.8846008723068723</v>
      </c>
      <c r="J8" s="20">
        <v>3.1790436280098238</v>
      </c>
      <c r="K8" s="20">
        <v>3.3599768031471196</v>
      </c>
      <c r="M8" s="9">
        <v>10.970716816497882</v>
      </c>
      <c r="N8" s="9">
        <v>9.4818002977088351</v>
      </c>
      <c r="O8" s="9">
        <v>8.5172673818594316</v>
      </c>
      <c r="P8" s="9">
        <v>7.9427835776584708</v>
      </c>
      <c r="Q8" s="9">
        <v>7.3091872563588209</v>
      </c>
      <c r="R8" s="9">
        <v>6.6080249624647571</v>
      </c>
      <c r="S8" s="9">
        <v>5.9929084172993115</v>
      </c>
      <c r="T8" s="9">
        <v>4.9752845927100653</v>
      </c>
      <c r="U8" s="9">
        <v>3.4774718973430199</v>
      </c>
      <c r="V8" s="9">
        <v>2.1765504239906468</v>
      </c>
      <c r="W8" s="9">
        <v>1.1324975576301697</v>
      </c>
      <c r="X8" s="9">
        <v>0.28062757633063296</v>
      </c>
      <c r="AA8" s="9"/>
      <c r="AB8" s="9"/>
      <c r="AC8" s="9"/>
      <c r="AD8" s="9"/>
      <c r="AE8" s="9"/>
      <c r="AF8" s="9"/>
      <c r="AG8" s="9"/>
      <c r="AH8" s="9"/>
      <c r="AI8" s="9"/>
      <c r="AJ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x14ac:dyDescent="0.35">
      <c r="A9">
        <v>5</v>
      </c>
      <c r="B9" s="20">
        <v>3.5704751002144288</v>
      </c>
      <c r="C9" s="20">
        <v>3.7559699192859468</v>
      </c>
      <c r="D9" s="20">
        <v>2.9343416161177354</v>
      </c>
      <c r="E9" s="20">
        <v>3.8108576297890919</v>
      </c>
      <c r="F9" s="20">
        <v>3.3264563173505648</v>
      </c>
      <c r="G9" s="20">
        <v>3.2068160618907942</v>
      </c>
      <c r="H9" s="20">
        <v>3.1465731217108899</v>
      </c>
      <c r="I9" s="20">
        <v>3.0215678112540103</v>
      </c>
      <c r="J9" s="20">
        <v>3.0146690643019554</v>
      </c>
      <c r="K9" s="20">
        <v>3.0704035381554302</v>
      </c>
      <c r="M9" s="9">
        <v>11.0412915075195</v>
      </c>
      <c r="N9" s="9">
        <v>10.366003815427284</v>
      </c>
      <c r="O9" s="9">
        <v>9.160171788119257</v>
      </c>
      <c r="P9" s="9">
        <v>7.8003705171755096</v>
      </c>
      <c r="Q9" s="9">
        <v>7.2456924743032616</v>
      </c>
      <c r="R9" s="9">
        <v>6.5523711312106041</v>
      </c>
      <c r="S9" s="9">
        <v>5.194557073766549</v>
      </c>
      <c r="T9" s="9">
        <v>4.6375862270536894</v>
      </c>
      <c r="U9" s="9">
        <v>3.6624675519675818</v>
      </c>
      <c r="V9" s="9">
        <v>2.166225359994002</v>
      </c>
      <c r="W9" s="9">
        <v>1.0167384856194732</v>
      </c>
      <c r="X9" s="9">
        <v>0</v>
      </c>
      <c r="AA9" s="9"/>
      <c r="AB9" s="9"/>
      <c r="AC9" s="9"/>
      <c r="AD9" s="9"/>
      <c r="AE9" s="9"/>
      <c r="AF9" s="9"/>
      <c r="AG9" s="9"/>
      <c r="AH9" s="9"/>
      <c r="AI9" s="9"/>
      <c r="AJ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x14ac:dyDescent="0.35">
      <c r="A10">
        <v>6</v>
      </c>
      <c r="B10" s="20">
        <v>3.1829581894789185</v>
      </c>
      <c r="C10" s="20">
        <v>3.2783302222637691</v>
      </c>
      <c r="D10" s="20">
        <v>3.3228807362968737</v>
      </c>
      <c r="E10" s="20">
        <v>2.8276052565928556</v>
      </c>
      <c r="F10" s="20">
        <v>3.288301634070522</v>
      </c>
      <c r="G10" s="20">
        <v>2.5498372597884034</v>
      </c>
      <c r="H10" s="20">
        <v>2.7727920406902231</v>
      </c>
      <c r="I10" s="20">
        <v>2.6454464464181764</v>
      </c>
      <c r="J10" s="20">
        <v>3.3219642419549635</v>
      </c>
      <c r="K10" s="20">
        <v>3.1519254492019573</v>
      </c>
      <c r="M10" s="9">
        <v>11.310230866137772</v>
      </c>
      <c r="N10" s="9">
        <v>9.9610567905865253</v>
      </c>
      <c r="O10" s="9">
        <v>8.5037219231718595</v>
      </c>
      <c r="P10" s="9">
        <v>7.6034123583829674</v>
      </c>
      <c r="Q10" s="9">
        <v>6.9282279612574467</v>
      </c>
      <c r="R10" s="9">
        <v>5.6407289553741631</v>
      </c>
      <c r="S10" s="9">
        <v>4.386815228904803</v>
      </c>
      <c r="T10" s="9">
        <v>3.4355789902363898</v>
      </c>
      <c r="U10" s="9">
        <v>2.8912202591427443</v>
      </c>
      <c r="V10" s="9">
        <v>2.3275957345141314</v>
      </c>
      <c r="W10" s="9">
        <v>1.7961526464733528</v>
      </c>
      <c r="X10" s="9">
        <v>1.0387839302547683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x14ac:dyDescent="0.35">
      <c r="A11">
        <v>7</v>
      </c>
      <c r="B11" s="20">
        <v>3.0711470263524081</v>
      </c>
      <c r="C11" s="20">
        <v>3.2957284555382378</v>
      </c>
      <c r="D11" s="20">
        <v>3.5021499603160247</v>
      </c>
      <c r="E11" s="20">
        <v>3.5934493482192207</v>
      </c>
      <c r="F11" s="20">
        <v>2.6193255577822243</v>
      </c>
      <c r="G11" s="20">
        <v>3.422601866976914</v>
      </c>
      <c r="H11" s="20">
        <v>2.8415554480695859</v>
      </c>
      <c r="I11" s="20">
        <v>3.0528522600083008</v>
      </c>
      <c r="J11" s="20">
        <v>3.3440858420455006</v>
      </c>
      <c r="K11" s="20">
        <v>3.69877386229776</v>
      </c>
      <c r="M11" s="9">
        <v>11.223108731996197</v>
      </c>
      <c r="N11" s="9">
        <v>10.673271351981779</v>
      </c>
      <c r="O11" s="9">
        <v>9.1776589656300978</v>
      </c>
      <c r="P11" s="9">
        <v>8.6043230781424374</v>
      </c>
      <c r="Q11" s="9">
        <v>7.8051825353169191</v>
      </c>
      <c r="R11" s="9">
        <v>6.5843882790201809</v>
      </c>
      <c r="S11" s="9">
        <v>5.3590907196977682</v>
      </c>
      <c r="T11" s="9">
        <v>4.6689959485632295</v>
      </c>
      <c r="U11" s="9">
        <v>3.2153241713150336</v>
      </c>
      <c r="V11" s="9">
        <v>2.3915886717542385</v>
      </c>
      <c r="W11" s="9">
        <v>1.1307355212028449</v>
      </c>
      <c r="X11" s="9">
        <v>0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x14ac:dyDescent="0.35">
      <c r="A12">
        <v>8</v>
      </c>
      <c r="B12" s="20">
        <v>3.1962132437674207</v>
      </c>
      <c r="C12" s="20">
        <v>2.7980227681599694</v>
      </c>
      <c r="D12" s="20">
        <v>3.7650232618451773</v>
      </c>
      <c r="E12" s="20">
        <v>3.260626147617284</v>
      </c>
      <c r="F12" s="20">
        <v>3.4237942781101527</v>
      </c>
      <c r="G12" s="20">
        <v>3.2448210637589545</v>
      </c>
      <c r="H12" s="20">
        <v>2.8335104491517407</v>
      </c>
      <c r="I12" s="20">
        <v>3.5368279670674672</v>
      </c>
      <c r="J12" s="20">
        <v>3.0422120444002325</v>
      </c>
      <c r="K12" s="20">
        <v>3.2587478690110205</v>
      </c>
      <c r="M12" s="9">
        <v>10.582154804472779</v>
      </c>
      <c r="N12" s="9">
        <v>9.2892178000205128</v>
      </c>
      <c r="O12" s="9">
        <v>8.0573524171042781</v>
      </c>
      <c r="P12" s="9">
        <v>6.67305754538644</v>
      </c>
      <c r="Q12" s="9">
        <v>6.028611650331638</v>
      </c>
      <c r="R12" s="9">
        <v>5.4567950988740179</v>
      </c>
      <c r="S12" s="9">
        <v>4.1217457678735272</v>
      </c>
      <c r="T12" s="9">
        <v>2.9774478142564993</v>
      </c>
      <c r="U12" s="9">
        <v>2.0671931712701661</v>
      </c>
      <c r="V12" s="9">
        <v>0.97557929383760733</v>
      </c>
      <c r="W12" s="9">
        <v>0.33979856143608578</v>
      </c>
      <c r="X12" s="9">
        <v>0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x14ac:dyDescent="0.35">
      <c r="A13">
        <v>9</v>
      </c>
      <c r="B13" s="20">
        <v>3.5524571578654256</v>
      </c>
      <c r="C13" s="20">
        <v>2.9246209736547195</v>
      </c>
      <c r="D13" s="20">
        <v>2.9003691317616695</v>
      </c>
      <c r="E13" s="20">
        <v>3.2396850182004409</v>
      </c>
      <c r="F13" s="20">
        <v>2.9721666429722795</v>
      </c>
      <c r="G13" s="20">
        <v>2.7488621069093542</v>
      </c>
      <c r="H13" s="20">
        <v>3.030657714786908</v>
      </c>
      <c r="I13" s="20">
        <v>2.9833607854331068</v>
      </c>
      <c r="J13" s="20">
        <v>3.1678514679585215</v>
      </c>
      <c r="K13" s="20">
        <v>2.9359756136416686</v>
      </c>
      <c r="M13" s="9">
        <v>10.929819529036608</v>
      </c>
      <c r="N13" s="9">
        <v>9.7758385775713244</v>
      </c>
      <c r="O13" s="9">
        <v>8.9974451770409445</v>
      </c>
      <c r="P13" s="9">
        <v>7.9873407532185787</v>
      </c>
      <c r="Q13" s="9">
        <v>7.313477082613665</v>
      </c>
      <c r="R13" s="9">
        <v>6.0500374073085297</v>
      </c>
      <c r="S13" s="9">
        <v>4.7828880507725238</v>
      </c>
      <c r="T13" s="9">
        <v>4.1921613684255679</v>
      </c>
      <c r="U13" s="9">
        <v>3.1033131925082631</v>
      </c>
      <c r="V13" s="9">
        <v>2.0964597815357862</v>
      </c>
      <c r="W13" s="9">
        <v>0.59862235178060885</v>
      </c>
      <c r="X13" s="9">
        <v>0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x14ac:dyDescent="0.35">
      <c r="A14">
        <v>10</v>
      </c>
      <c r="B14" s="20">
        <v>2.8846883189501518</v>
      </c>
      <c r="C14" s="20">
        <v>2.7216897282185148</v>
      </c>
      <c r="D14" s="20">
        <v>2.829501467506979</v>
      </c>
      <c r="E14" s="20">
        <v>3.95491928855879</v>
      </c>
      <c r="F14" s="20">
        <v>3.0964441635201299</v>
      </c>
      <c r="G14" s="20">
        <v>3.0564702587433135</v>
      </c>
      <c r="H14" s="20">
        <v>3.0811865982413136</v>
      </c>
      <c r="I14" s="20">
        <v>3.5683019785482148</v>
      </c>
      <c r="J14" s="20">
        <v>3.6703900159117064</v>
      </c>
      <c r="K14" s="20">
        <v>3.1105909234173175</v>
      </c>
      <c r="M14" s="9">
        <v>11.024364262078269</v>
      </c>
      <c r="N14" s="9">
        <v>10.1732400638993</v>
      </c>
      <c r="O14" s="9">
        <v>8.9552543805226534</v>
      </c>
      <c r="P14" s="9">
        <v>8.0966070656289393</v>
      </c>
      <c r="Q14" s="9">
        <v>6.7667640601739674</v>
      </c>
      <c r="R14" s="9">
        <v>6.0207510145810694</v>
      </c>
      <c r="S14" s="9">
        <v>5.2151475021416935</v>
      </c>
      <c r="T14" s="9">
        <v>4.4889211056121807</v>
      </c>
      <c r="U14" s="9">
        <v>3.6263209186403018</v>
      </c>
      <c r="V14" s="9">
        <v>2.4295577427042838</v>
      </c>
      <c r="W14" s="9">
        <v>1.0826741883124393</v>
      </c>
      <c r="X14" s="9">
        <v>6.6899216813714801E-2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x14ac:dyDescent="0.35">
      <c r="A15">
        <v>11</v>
      </c>
      <c r="B15" s="20">
        <v>2.8727341212756521</v>
      </c>
      <c r="C15" s="20">
        <v>3.0776145184347166</v>
      </c>
      <c r="D15" s="20">
        <v>3.2983882552095647</v>
      </c>
      <c r="E15" s="20">
        <v>3.9613585627349099</v>
      </c>
      <c r="F15" s="20">
        <v>2.6814794636524093</v>
      </c>
      <c r="G15" s="20">
        <v>3.3955813266418589</v>
      </c>
      <c r="H15" s="20">
        <v>3.3093547489659874</v>
      </c>
      <c r="I15" s="20">
        <v>3.2684149492369823</v>
      </c>
      <c r="J15" s="20">
        <v>3.3374747495495307</v>
      </c>
      <c r="K15" s="20">
        <v>2.7590953773264402</v>
      </c>
      <c r="M15" s="9">
        <v>11.002344033510365</v>
      </c>
      <c r="N15" s="9">
        <v>9.6940861689119195</v>
      </c>
      <c r="O15" s="9">
        <v>9.0375491450927861</v>
      </c>
      <c r="P15" s="9">
        <v>7.7259631889310505</v>
      </c>
      <c r="Q15" s="9">
        <v>6.2511357075325424</v>
      </c>
      <c r="R15" s="9">
        <v>5.1622425878880707</v>
      </c>
      <c r="S15" s="9">
        <v>4.2462136798959067</v>
      </c>
      <c r="T15" s="9">
        <v>3.0851323276552556</v>
      </c>
      <c r="U15" s="9">
        <v>2.5055799661322902</v>
      </c>
      <c r="V15" s="9">
        <v>1.0765536779256788</v>
      </c>
      <c r="W15" s="9">
        <v>0</v>
      </c>
      <c r="X15" s="9">
        <v>0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x14ac:dyDescent="0.35">
      <c r="A16">
        <v>12</v>
      </c>
      <c r="B16" s="20">
        <v>2.8975820842446418</v>
      </c>
      <c r="C16" s="20">
        <v>2.48352073041475</v>
      </c>
      <c r="D16" s="20">
        <v>2.8142121795455033</v>
      </c>
      <c r="E16" s="20">
        <v>3.5776061208198588</v>
      </c>
      <c r="F16" s="20">
        <v>2.6930039791696005</v>
      </c>
      <c r="G16" s="20">
        <v>3.045363520952125</v>
      </c>
      <c r="H16" s="20">
        <v>3.0396006916360347</v>
      </c>
      <c r="I16" s="20">
        <v>2.9182644191132563</v>
      </c>
      <c r="J16" s="20">
        <v>3.473091781230409</v>
      </c>
      <c r="K16" s="20">
        <v>2.9091694995775264</v>
      </c>
      <c r="M16" s="9">
        <v>10.617623225996985</v>
      </c>
      <c r="N16" s="9">
        <v>9.1842641168028081</v>
      </c>
      <c r="O16" s="9">
        <v>8.6684846767753747</v>
      </c>
      <c r="P16" s="9">
        <v>8.0271389341488817</v>
      </c>
      <c r="Q16" s="9">
        <v>6.5667436789579883</v>
      </c>
      <c r="R16" s="9">
        <v>6.0593682488315661</v>
      </c>
      <c r="S16" s="9">
        <v>4.6161534681751082</v>
      </c>
      <c r="T16" s="9">
        <v>3.8036740793454262</v>
      </c>
      <c r="U16" s="9">
        <v>2.4270974509586578</v>
      </c>
      <c r="V16" s="9">
        <v>1.8603049060427637</v>
      </c>
      <c r="W16" s="9">
        <v>0.43077413885478144</v>
      </c>
      <c r="X16" s="9">
        <v>0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x14ac:dyDescent="0.35">
      <c r="A17">
        <v>13</v>
      </c>
      <c r="B17" s="20">
        <v>3.4658765430993794</v>
      </c>
      <c r="C17" s="20">
        <v>3.2905771446911478</v>
      </c>
      <c r="D17" s="20">
        <v>3.1322441389387135</v>
      </c>
      <c r="E17" s="20">
        <v>3.3182155624183469</v>
      </c>
      <c r="F17" s="20">
        <v>2.6689690758872504</v>
      </c>
      <c r="G17" s="20">
        <v>3.6222347099394478</v>
      </c>
      <c r="H17" s="20">
        <v>3.1047931932965658</v>
      </c>
      <c r="I17" s="20">
        <v>3.0904932525012367</v>
      </c>
      <c r="J17" s="20">
        <v>3.3040539025404345</v>
      </c>
      <c r="K17" s="20">
        <v>3.1583968432570693</v>
      </c>
      <c r="M17" s="9">
        <v>11.072459930154453</v>
      </c>
      <c r="N17" s="9">
        <v>10.136320294638701</v>
      </c>
      <c r="O17" s="9">
        <v>9.323884001625526</v>
      </c>
      <c r="P17" s="9">
        <v>8.3449907719488117</v>
      </c>
      <c r="Q17" s="9">
        <v>7.6186404022182312</v>
      </c>
      <c r="R17" s="9">
        <v>6.3557411699846602</v>
      </c>
      <c r="S17" s="9">
        <v>4.9411189390387982</v>
      </c>
      <c r="T17" s="9">
        <v>4.0809639114493192</v>
      </c>
      <c r="U17" s="9">
        <v>3.5488765361836903</v>
      </c>
      <c r="V17" s="9">
        <v>2.5666456506153081</v>
      </c>
      <c r="W17" s="9">
        <v>1.5223664282126146</v>
      </c>
      <c r="X17" s="9">
        <v>0.6229379265415147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x14ac:dyDescent="0.35">
      <c r="A18">
        <v>14</v>
      </c>
      <c r="B18" s="20">
        <v>3.1936005338626101</v>
      </c>
      <c r="C18" s="20">
        <v>3.3451812039780502</v>
      </c>
      <c r="D18" s="20">
        <v>3.3073868510374549</v>
      </c>
      <c r="E18" s="20">
        <v>3.6195346183655999</v>
      </c>
      <c r="F18" s="20">
        <v>3.3135196191819216</v>
      </c>
      <c r="G18" s="20">
        <v>3.1495920802998305</v>
      </c>
      <c r="H18" s="20">
        <v>2.9810561895841525</v>
      </c>
      <c r="I18" s="20">
        <v>3.1191050386051664</v>
      </c>
      <c r="J18" s="20">
        <v>3.0155564376799</v>
      </c>
      <c r="K18" s="20">
        <v>3.2003961660319407</v>
      </c>
      <c r="M18" s="9">
        <v>11.257603237925819</v>
      </c>
      <c r="N18" s="9">
        <v>10.179822006511476</v>
      </c>
      <c r="O18" s="9">
        <v>9.484989281952469</v>
      </c>
      <c r="P18" s="9">
        <v>8.1923832517140127</v>
      </c>
      <c r="Q18" s="9">
        <v>7.2302455254445128</v>
      </c>
      <c r="R18" s="9">
        <v>6.6304214686664515</v>
      </c>
      <c r="S18" s="9">
        <v>5.3393820620147583</v>
      </c>
      <c r="T18" s="9">
        <v>3.8700979110821749</v>
      </c>
      <c r="U18" s="9">
        <v>3.1448847589321582</v>
      </c>
      <c r="V18" s="9">
        <v>2.2362200687652085</v>
      </c>
      <c r="W18" s="9">
        <v>1.3533948785095207</v>
      </c>
      <c r="X18" s="9">
        <v>0.2435703261491684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x14ac:dyDescent="0.35">
      <c r="A19">
        <v>15</v>
      </c>
      <c r="B19" s="20">
        <v>3.2237522446332947</v>
      </c>
      <c r="C19" s="20">
        <v>2.947905852101766</v>
      </c>
      <c r="D19" s="20">
        <v>3.3477321145315053</v>
      </c>
      <c r="E19" s="20">
        <v>3.2844774833147476</v>
      </c>
      <c r="F19" s="20">
        <v>2.8498722213914656</v>
      </c>
      <c r="G19" s="20">
        <v>3.5837862821787922</v>
      </c>
      <c r="H19" s="20">
        <v>3.0523971185059273</v>
      </c>
      <c r="I19" s="20">
        <v>3.7777006659184318</v>
      </c>
      <c r="J19" s="20">
        <v>3.0844714560084245</v>
      </c>
      <c r="K19" s="20">
        <v>3.1793744094241729</v>
      </c>
      <c r="M19" s="9">
        <v>10.926711686213554</v>
      </c>
      <c r="N19" s="9">
        <v>9.9473566951583905</v>
      </c>
      <c r="O19" s="9">
        <v>8.9734821928462729</v>
      </c>
      <c r="P19" s="9">
        <v>8.233587173229763</v>
      </c>
      <c r="Q19" s="9">
        <v>6.8793203249870576</v>
      </c>
      <c r="R19" s="9">
        <v>5.9960036346458221</v>
      </c>
      <c r="S19" s="9">
        <v>4.834079776674578</v>
      </c>
      <c r="T19" s="9">
        <v>3.8021722884491131</v>
      </c>
      <c r="U19" s="9">
        <v>2.9598657963584865</v>
      </c>
      <c r="V19" s="9">
        <v>2.0236779615289544</v>
      </c>
      <c r="W19" s="9">
        <v>1.3590597850891539</v>
      </c>
      <c r="X19" s="9">
        <v>0.22871572628709647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x14ac:dyDescent="0.35">
      <c r="A20">
        <v>16</v>
      </c>
      <c r="B20" s="20">
        <v>2.9095394718503123</v>
      </c>
      <c r="C20" s="20">
        <v>3.0245423829199942</v>
      </c>
      <c r="D20" s="20">
        <v>3.2345333798132483</v>
      </c>
      <c r="E20" s="20">
        <v>3.2607700349146036</v>
      </c>
      <c r="F20" s="20">
        <v>3.0589922229237909</v>
      </c>
      <c r="G20" s="20">
        <v>3.2505177998240327</v>
      </c>
      <c r="H20" s="20">
        <v>3.5707360034294009</v>
      </c>
      <c r="I20" s="20">
        <v>2.831425462843935</v>
      </c>
      <c r="J20" s="20">
        <v>3.2942026289689568</v>
      </c>
      <c r="K20" s="20">
        <v>3.0328491585099226</v>
      </c>
      <c r="M20" s="9">
        <v>10.603040101922645</v>
      </c>
      <c r="N20" s="9">
        <v>9.1866899853800756</v>
      </c>
      <c r="O20" s="9">
        <v>8.1682127037940688</v>
      </c>
      <c r="P20" s="9">
        <v>7.204210351182768</v>
      </c>
      <c r="Q20" s="9">
        <v>6.2291820307082002</v>
      </c>
      <c r="R20" s="9">
        <v>5.0208305845554975</v>
      </c>
      <c r="S20" s="9">
        <v>4.1915111208980438</v>
      </c>
      <c r="T20" s="9">
        <v>3.5706039261450706</v>
      </c>
      <c r="U20" s="9">
        <v>2.5305803568309551</v>
      </c>
      <c r="V20" s="9">
        <v>1.5666756279042104</v>
      </c>
      <c r="W20" s="9">
        <v>0.4312531448513246</v>
      </c>
      <c r="X20" s="9">
        <v>0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x14ac:dyDescent="0.35">
      <c r="A21">
        <v>17</v>
      </c>
      <c r="B21" s="20">
        <v>2.5062429145680376</v>
      </c>
      <c r="C21" s="20">
        <v>3.0972585256287926</v>
      </c>
      <c r="D21" s="20">
        <v>3.1274308097304471</v>
      </c>
      <c r="E21" s="20">
        <v>3.5328921470431647</v>
      </c>
      <c r="F21" s="20">
        <v>2.6427575797903113</v>
      </c>
      <c r="G21" s="20">
        <v>3.1224827993424142</v>
      </c>
      <c r="H21" s="20">
        <v>3.4875381725451873</v>
      </c>
      <c r="I21" s="20">
        <v>3.8311693272714562</v>
      </c>
      <c r="J21" s="20">
        <v>3.1614694492111957</v>
      </c>
      <c r="K21" s="20">
        <v>3.7219471243043758</v>
      </c>
      <c r="M21" s="9">
        <v>11.056718350668234</v>
      </c>
      <c r="N21" s="9">
        <v>9.8998755596151806</v>
      </c>
      <c r="O21" s="9">
        <v>8.7905398754026578</v>
      </c>
      <c r="P21" s="9">
        <v>8.1471541563715153</v>
      </c>
      <c r="Q21" s="9">
        <v>7.1113739862116869</v>
      </c>
      <c r="R21" s="9">
        <v>5.7727791946939213</v>
      </c>
      <c r="S21" s="9">
        <v>4.8909272136602597</v>
      </c>
      <c r="T21" s="9">
        <v>3.8405021185309081</v>
      </c>
      <c r="U21" s="9">
        <v>2.9164117633380946</v>
      </c>
      <c r="V21" s="9">
        <v>2.010360916085975</v>
      </c>
      <c r="W21" s="9">
        <v>1.0514426110476118</v>
      </c>
      <c r="X21" s="9">
        <v>0.19141864554782773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x14ac:dyDescent="0.35">
      <c r="A22">
        <v>18</v>
      </c>
      <c r="B22" s="20">
        <v>3.3796232329597236</v>
      </c>
      <c r="C22" s="20">
        <v>3.1257996403083856</v>
      </c>
      <c r="D22" s="20">
        <v>3.4907336793473909</v>
      </c>
      <c r="E22" s="20">
        <v>3.4214509428988178</v>
      </c>
      <c r="F22" s="20">
        <v>3.4477782766067344</v>
      </c>
      <c r="G22" s="20">
        <v>3.3971194443784021</v>
      </c>
      <c r="H22" s="20">
        <v>3.0318442410343334</v>
      </c>
      <c r="I22" s="20">
        <v>3.3313253880236791</v>
      </c>
      <c r="J22" s="20">
        <v>2.9717287496132041</v>
      </c>
      <c r="K22" s="20">
        <v>3.1623799862683128</v>
      </c>
      <c r="M22" s="9">
        <v>11.453955581302466</v>
      </c>
      <c r="N22" s="9">
        <v>10.31435821513465</v>
      </c>
      <c r="O22" s="9">
        <v>9.4734803433816452</v>
      </c>
      <c r="P22" s="9">
        <v>7.9784253721904417</v>
      </c>
      <c r="Q22" s="9">
        <v>7.0480496490493643</v>
      </c>
      <c r="R22" s="9">
        <v>5.6391882625796157</v>
      </c>
      <c r="S22" s="9">
        <v>4.1679181672402059</v>
      </c>
      <c r="T22" s="9">
        <v>3.0912862998393744</v>
      </c>
      <c r="U22" s="9">
        <v>2.4544323434339086</v>
      </c>
      <c r="V22" s="9">
        <v>1.3961928269310633</v>
      </c>
      <c r="W22" s="9">
        <v>0.86766380926908004</v>
      </c>
      <c r="X22" s="9">
        <v>0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x14ac:dyDescent="0.35">
      <c r="A23">
        <v>19</v>
      </c>
      <c r="B23" s="20">
        <v>2.4732544098334666</v>
      </c>
      <c r="C23" s="20">
        <v>3.9049791355235102</v>
      </c>
      <c r="D23" s="20">
        <v>2.6923980100492919</v>
      </c>
      <c r="E23" s="20">
        <v>2.723487771132691</v>
      </c>
      <c r="F23" s="20">
        <v>3.0694729464655417</v>
      </c>
      <c r="G23" s="20">
        <v>3.1927839739386479</v>
      </c>
      <c r="H23" s="20">
        <v>3.1857095596545304</v>
      </c>
      <c r="I23" s="20">
        <v>3.3086099480273332</v>
      </c>
      <c r="J23" s="20">
        <v>3.279283909879648</v>
      </c>
      <c r="K23" s="20">
        <v>3.1896887333329498</v>
      </c>
      <c r="M23" s="9">
        <v>11.485195324442968</v>
      </c>
      <c r="N23" s="9">
        <v>10.81235665417471</v>
      </c>
      <c r="O23" s="9">
        <v>9.9238009757683372</v>
      </c>
      <c r="P23" s="9">
        <v>8.5151725530398643</v>
      </c>
      <c r="Q23" s="9">
        <v>7.7527330370685341</v>
      </c>
      <c r="R23" s="9">
        <v>6.3923344476056236</v>
      </c>
      <c r="S23" s="9">
        <v>5.196379804501877</v>
      </c>
      <c r="T23" s="9">
        <v>4.3248300489017906</v>
      </c>
      <c r="U23" s="9">
        <v>3.268530584064631</v>
      </c>
      <c r="V23" s="9">
        <v>1.9378241453631126</v>
      </c>
      <c r="W23" s="9">
        <v>0.59853661071806252</v>
      </c>
      <c r="X23" s="9">
        <v>0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x14ac:dyDescent="0.35">
      <c r="A24">
        <v>20</v>
      </c>
      <c r="B24" s="20">
        <v>2.8361474639432056</v>
      </c>
      <c r="C24" s="20">
        <v>3.2062508621296124</v>
      </c>
      <c r="D24" s="20">
        <v>2.8102936195862798</v>
      </c>
      <c r="E24" s="20">
        <v>3.2766169931999918</v>
      </c>
      <c r="F24" s="20">
        <v>3.1194694726257377</v>
      </c>
      <c r="G24" s="20">
        <v>3.0932524526549305</v>
      </c>
      <c r="H24" s="20">
        <v>3.1161895390633068</v>
      </c>
      <c r="I24" s="20">
        <v>2.8229725188583457</v>
      </c>
      <c r="J24" s="20">
        <v>3.4392324747130498</v>
      </c>
      <c r="K24" s="20">
        <v>3.7747347439612713</v>
      </c>
      <c r="M24" s="9">
        <v>10.626149091740457</v>
      </c>
      <c r="N24" s="9">
        <v>9.2886417887656663</v>
      </c>
      <c r="O24" s="9">
        <v>8.710396678767907</v>
      </c>
      <c r="P24" s="9">
        <v>7.7527844133889339</v>
      </c>
      <c r="Q24" s="9">
        <v>6.3983775006793007</v>
      </c>
      <c r="R24" s="9">
        <v>4.9292410333678411</v>
      </c>
      <c r="S24" s="9">
        <v>3.6398367574129198</v>
      </c>
      <c r="T24" s="9">
        <v>2.9869417787272274</v>
      </c>
      <c r="U24" s="9">
        <v>2.0436829647649013</v>
      </c>
      <c r="V24" s="9">
        <v>1.088055080295514</v>
      </c>
      <c r="W24" s="9">
        <v>0.2749166158630344</v>
      </c>
      <c r="X24" s="9">
        <v>0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x14ac:dyDescent="0.35">
      <c r="A25">
        <v>21</v>
      </c>
      <c r="B25" s="20">
        <v>3.4360399778959998</v>
      </c>
      <c r="C25" s="20">
        <v>3.2884943566978184</v>
      </c>
      <c r="D25" s="20">
        <v>2.9696251610506028</v>
      </c>
      <c r="E25" s="20">
        <v>2.4346189215080023</v>
      </c>
      <c r="F25" s="20">
        <v>2.5128755589997303</v>
      </c>
      <c r="G25" s="20">
        <v>2.7662886497531196</v>
      </c>
      <c r="H25" s="20">
        <v>3.1759939869102998</v>
      </c>
      <c r="I25" s="20">
        <v>3.4914969462386853</v>
      </c>
      <c r="J25" s="20">
        <v>3.9996533110265307</v>
      </c>
      <c r="K25" s="20">
        <v>3.5528828730242745</v>
      </c>
      <c r="M25" s="9">
        <v>11.092062169580011</v>
      </c>
      <c r="N25" s="9">
        <v>9.8759928564746673</v>
      </c>
      <c r="O25" s="9">
        <v>8.8816772055932169</v>
      </c>
      <c r="P25" s="9">
        <v>7.8254678753303804</v>
      </c>
      <c r="Q25" s="9">
        <v>7.1432438735820103</v>
      </c>
      <c r="R25" s="9">
        <v>6.3072885064210666</v>
      </c>
      <c r="S25" s="9">
        <v>4.8969747395775416</v>
      </c>
      <c r="T25" s="9">
        <v>3.7734924461522779</v>
      </c>
      <c r="U25" s="9">
        <v>2.4042256050035973</v>
      </c>
      <c r="V25" s="9">
        <v>1.5430806983049909</v>
      </c>
      <c r="W25" s="9">
        <v>0.9590728153763215</v>
      </c>
      <c r="X25" s="9">
        <v>0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x14ac:dyDescent="0.35">
      <c r="A26">
        <v>22</v>
      </c>
      <c r="B26" s="20">
        <v>3.250328738321238</v>
      </c>
      <c r="C26" s="20">
        <v>3.121543094809883</v>
      </c>
      <c r="D26" s="20">
        <v>2.8297486407987709</v>
      </c>
      <c r="E26" s="20">
        <v>3.3489917149779105</v>
      </c>
      <c r="F26" s="20">
        <v>3.3345703247941665</v>
      </c>
      <c r="G26" s="20">
        <v>3.1045096256752598</v>
      </c>
      <c r="H26" s="20">
        <v>3.4547145615071533</v>
      </c>
      <c r="I26" s="20">
        <v>2.9988889967410315</v>
      </c>
      <c r="J26" s="20">
        <v>2.7290099079297585</v>
      </c>
      <c r="K26" s="20">
        <v>3.3044832642829101</v>
      </c>
      <c r="M26" s="9">
        <v>11.306372818950338</v>
      </c>
      <c r="N26" s="9">
        <v>10.37962537616472</v>
      </c>
      <c r="O26" s="9">
        <v>8.9957686401618204</v>
      </c>
      <c r="P26" s="9">
        <v>8.2821070884850734</v>
      </c>
      <c r="Q26" s="9">
        <v>7.3097349122791755</v>
      </c>
      <c r="R26" s="9">
        <v>5.831643751860911</v>
      </c>
      <c r="S26" s="9">
        <v>5.2714465728775943</v>
      </c>
      <c r="T26" s="9">
        <v>3.7959214132471271</v>
      </c>
      <c r="U26" s="9">
        <v>2.763721456985734</v>
      </c>
      <c r="V26" s="9">
        <v>2.2580787235090019</v>
      </c>
      <c r="W26" s="9">
        <v>1.3272680014431479</v>
      </c>
      <c r="X26" s="9">
        <v>0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x14ac:dyDescent="0.35">
      <c r="A27">
        <v>23</v>
      </c>
      <c r="B27" s="20">
        <v>3.0304032559654202</v>
      </c>
      <c r="C27" s="20">
        <v>3.2292012423330894</v>
      </c>
      <c r="D27" s="20">
        <v>3.7017314200278433</v>
      </c>
      <c r="E27" s="20">
        <v>2.9189190417738993</v>
      </c>
      <c r="F27" s="20">
        <v>3.1115730432223181</v>
      </c>
      <c r="G27" s="20">
        <v>2.7590049821238951</v>
      </c>
      <c r="H27" s="20">
        <v>3.1517302723371725</v>
      </c>
      <c r="I27" s="20">
        <v>3.1615985081910547</v>
      </c>
      <c r="J27" s="20">
        <v>3.4767089665545114</v>
      </c>
      <c r="K27" s="20">
        <v>2.7148497634364865</v>
      </c>
      <c r="M27" s="9">
        <v>11.258301791209231</v>
      </c>
      <c r="N27" s="9">
        <v>10.67059931454803</v>
      </c>
      <c r="O27" s="9">
        <v>9.9173021798468106</v>
      </c>
      <c r="P27" s="9">
        <v>8.6679718888855337</v>
      </c>
      <c r="Q27" s="9">
        <v>7.568303086384164</v>
      </c>
      <c r="R27" s="9">
        <v>6.5191701838768807</v>
      </c>
      <c r="S27" s="9">
        <v>5.5936658787775579</v>
      </c>
      <c r="T27" s="9">
        <v>4.1983619114845805</v>
      </c>
      <c r="U27" s="9">
        <v>3.6813142497773854</v>
      </c>
      <c r="V27" s="9">
        <v>2.8301150167993163</v>
      </c>
      <c r="W27" s="9">
        <v>1.9724674941180049</v>
      </c>
      <c r="X27" s="9">
        <v>0.75975571168471689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x14ac:dyDescent="0.35">
      <c r="A28">
        <v>24</v>
      </c>
      <c r="B28" s="20">
        <v>3.9093692272933387</v>
      </c>
      <c r="C28" s="20">
        <v>3.4169904568307272</v>
      </c>
      <c r="D28" s="20">
        <v>3.0708448137952482</v>
      </c>
      <c r="E28" s="20">
        <v>3.1692853355135937</v>
      </c>
      <c r="F28" s="20">
        <v>3.4832213335343134</v>
      </c>
      <c r="G28" s="20">
        <v>3.0093803256000493</v>
      </c>
      <c r="H28" s="20">
        <v>3.5256783614919365</v>
      </c>
      <c r="I28" s="20">
        <v>3.4433369222275712</v>
      </c>
      <c r="J28" s="20">
        <v>3.193722699864658</v>
      </c>
      <c r="K28" s="20">
        <v>3.9156319797939001</v>
      </c>
      <c r="M28" s="9">
        <v>11.304395257410304</v>
      </c>
      <c r="N28" s="9">
        <v>10.535916952356933</v>
      </c>
      <c r="O28" s="9">
        <v>9.7979502676832499</v>
      </c>
      <c r="P28" s="9">
        <v>8.6574052465938731</v>
      </c>
      <c r="Q28" s="9">
        <v>7.4609423100701067</v>
      </c>
      <c r="R28" s="9">
        <v>6.8992244578453974</v>
      </c>
      <c r="S28" s="9">
        <v>6.2327145281986365</v>
      </c>
      <c r="T28" s="9">
        <v>4.9319580030424675</v>
      </c>
      <c r="U28" s="9">
        <v>3.9058220423871419</v>
      </c>
      <c r="V28" s="9">
        <v>2.9338617543434289</v>
      </c>
      <c r="W28" s="9">
        <v>1.9889839726646912</v>
      </c>
      <c r="X28" s="9">
        <v>0.80177276504674233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x14ac:dyDescent="0.35">
      <c r="A29">
        <v>25</v>
      </c>
      <c r="B29" s="20">
        <v>3.1755963192008565</v>
      </c>
      <c r="C29" s="20">
        <v>2.9047311768046167</v>
      </c>
      <c r="D29" s="20">
        <v>3.012486073336671</v>
      </c>
      <c r="E29" s="20">
        <v>3.2899457769099616</v>
      </c>
      <c r="F29" s="20">
        <v>3.1526308259976563</v>
      </c>
      <c r="G29" s="20">
        <v>3.9186800735644511</v>
      </c>
      <c r="H29" s="20">
        <v>3.1822005680065111</v>
      </c>
      <c r="I29" s="20">
        <v>3.0571569138709709</v>
      </c>
      <c r="J29" s="20">
        <v>3.1598167372078381</v>
      </c>
      <c r="K29" s="20">
        <v>3.1266343137535073</v>
      </c>
      <c r="M29" s="9">
        <v>11.293156017488869</v>
      </c>
      <c r="N29" s="9">
        <v>9.8486533969064709</v>
      </c>
      <c r="O29" s="9">
        <v>8.4489187405108055</v>
      </c>
      <c r="P29" s="9">
        <v>7.4308415962435692</v>
      </c>
      <c r="Q29" s="9">
        <v>6.6553659281545237</v>
      </c>
      <c r="R29" s="9">
        <v>5.1866275046078929</v>
      </c>
      <c r="S29" s="9">
        <v>4.2611594430702082</v>
      </c>
      <c r="T29" s="9">
        <v>2.7843641857967105</v>
      </c>
      <c r="U29" s="9">
        <v>1.9372347251611981</v>
      </c>
      <c r="V29" s="9">
        <v>0.9882192848359771</v>
      </c>
      <c r="W29" s="9">
        <v>0.44644942396766429</v>
      </c>
      <c r="X29" s="9">
        <v>0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35">
      <c r="A30">
        <v>26</v>
      </c>
      <c r="B30" s="20">
        <v>3.0110039616513418</v>
      </c>
      <c r="C30" s="20">
        <v>2.95110965181998</v>
      </c>
      <c r="D30" s="20">
        <v>3.1508817796590387</v>
      </c>
      <c r="E30" s="20">
        <v>3.5197370779283954</v>
      </c>
      <c r="F30" s="20">
        <v>2.6781906637958355</v>
      </c>
      <c r="G30" s="20">
        <v>3.3313660956754596</v>
      </c>
      <c r="H30" s="20">
        <v>3.0693153466029091</v>
      </c>
      <c r="I30" s="20">
        <v>3.08185842336376</v>
      </c>
      <c r="J30" s="20">
        <v>3.2461193191452833</v>
      </c>
      <c r="K30" s="20">
        <v>3.631036904801614</v>
      </c>
      <c r="M30" s="9">
        <v>10.808671765729482</v>
      </c>
      <c r="N30" s="9">
        <v>9.370884814813941</v>
      </c>
      <c r="O30" s="9">
        <v>8.5652462252126185</v>
      </c>
      <c r="P30" s="9">
        <v>7.8765245338848953</v>
      </c>
      <c r="Q30" s="9">
        <v>6.781503081008192</v>
      </c>
      <c r="R30" s="9">
        <v>5.5289079058508772</v>
      </c>
      <c r="S30" s="9">
        <v>4.9331269166165281</v>
      </c>
      <c r="T30" s="9">
        <v>4.4258427599313013</v>
      </c>
      <c r="U30" s="9">
        <v>2.9972707586977378</v>
      </c>
      <c r="V30" s="9">
        <v>1.6210486031568525</v>
      </c>
      <c r="W30" s="9">
        <v>0.67387491298705526</v>
      </c>
      <c r="X30" s="9">
        <v>0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x14ac:dyDescent="0.35">
      <c r="A31">
        <v>27</v>
      </c>
      <c r="B31" s="20">
        <v>2.8190443471863231</v>
      </c>
      <c r="C31" s="20">
        <v>3.2103776713222119</v>
      </c>
      <c r="D31" s="20">
        <v>2.7642704907565454</v>
      </c>
      <c r="E31" s="20">
        <v>2.7573096081608681</v>
      </c>
      <c r="F31" s="20">
        <v>3.1858110694693398</v>
      </c>
      <c r="G31" s="20">
        <v>2.9277154401812417</v>
      </c>
      <c r="H31" s="20">
        <v>3.4050355104819054</v>
      </c>
      <c r="I31" s="20">
        <v>2.9921079125669934</v>
      </c>
      <c r="J31" s="20">
        <v>2.890821227951907</v>
      </c>
      <c r="K31" s="20">
        <v>2.6090997115733914</v>
      </c>
      <c r="M31" s="9">
        <v>10.898399726726263</v>
      </c>
      <c r="N31" s="9">
        <v>9.9660783447922405</v>
      </c>
      <c r="O31" s="9">
        <v>9.0131917031594888</v>
      </c>
      <c r="P31" s="9">
        <v>7.6017140435138861</v>
      </c>
      <c r="Q31" s="9">
        <v>6.3587790500476284</v>
      </c>
      <c r="R31" s="9">
        <v>5.1914985269078633</v>
      </c>
      <c r="S31" s="9">
        <v>4.5808424072134519</v>
      </c>
      <c r="T31" s="9">
        <v>3.7980486672560412</v>
      </c>
      <c r="U31" s="9">
        <v>3.2159897337732537</v>
      </c>
      <c r="V31" s="9">
        <v>1.736689994977096</v>
      </c>
      <c r="W31" s="9">
        <v>0.91211565789636984</v>
      </c>
      <c r="X31" s="9">
        <v>0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x14ac:dyDescent="0.35">
      <c r="A32">
        <v>28</v>
      </c>
      <c r="B32" s="20">
        <v>2.8641063467458929</v>
      </c>
      <c r="C32" s="20">
        <v>3.4247362381717266</v>
      </c>
      <c r="D32" s="20">
        <v>3.0606941798329474</v>
      </c>
      <c r="E32" s="20">
        <v>3.5957129163771149</v>
      </c>
      <c r="F32" s="20">
        <v>2.7197964301215154</v>
      </c>
      <c r="G32" s="20">
        <v>3.3486819513565438</v>
      </c>
      <c r="H32" s="20">
        <v>3.1929412126731913</v>
      </c>
      <c r="I32" s="20">
        <v>3.4944168079938169</v>
      </c>
      <c r="J32" s="20">
        <v>3.5970622025007972</v>
      </c>
      <c r="K32" s="20">
        <v>2.6800932447828592</v>
      </c>
      <c r="M32" s="9">
        <v>11.199468586667852</v>
      </c>
      <c r="N32" s="9">
        <v>10.681736716950624</v>
      </c>
      <c r="O32" s="9">
        <v>9.406937096305418</v>
      </c>
      <c r="P32" s="9">
        <v>7.926549593489197</v>
      </c>
      <c r="Q32" s="9">
        <v>7.2402020544461259</v>
      </c>
      <c r="R32" s="9">
        <v>6.4965035562763074</v>
      </c>
      <c r="S32" s="9">
        <v>5.3148518898152304</v>
      </c>
      <c r="T32" s="9">
        <v>4.411765180731674</v>
      </c>
      <c r="U32" s="9">
        <v>3.5235510390299334</v>
      </c>
      <c r="V32" s="9">
        <v>2.485216179714131</v>
      </c>
      <c r="W32" s="9">
        <v>1.8820883843244423</v>
      </c>
      <c r="X32" s="9">
        <v>0.44345161306468106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x14ac:dyDescent="0.35">
      <c r="A33">
        <v>29</v>
      </c>
      <c r="B33" s="20">
        <v>2.9512094919838683</v>
      </c>
      <c r="C33" s="20">
        <v>3.3941996855396819</v>
      </c>
      <c r="D33" s="20">
        <v>3.0071497427346197</v>
      </c>
      <c r="E33" s="20">
        <v>3.2728372310587375</v>
      </c>
      <c r="F33" s="20">
        <v>3.0613422663063008</v>
      </c>
      <c r="G33" s="20">
        <v>3.3876680342214827</v>
      </c>
      <c r="H33" s="20">
        <v>3.7574006158870565</v>
      </c>
      <c r="I33" s="20">
        <v>3.004365239226233</v>
      </c>
      <c r="J33" s="20">
        <v>2.9069673960389388</v>
      </c>
      <c r="K33" s="20">
        <v>3.2103392738155332</v>
      </c>
      <c r="M33" s="9">
        <v>11.35068231527864</v>
      </c>
      <c r="N33" s="9">
        <v>10.389285473975258</v>
      </c>
      <c r="O33" s="9">
        <v>9.6232077667134455</v>
      </c>
      <c r="P33" s="9">
        <v>9.0037110330322268</v>
      </c>
      <c r="Q33" s="9">
        <v>7.5939584229927579</v>
      </c>
      <c r="R33" s="9">
        <v>6.115732443116503</v>
      </c>
      <c r="S33" s="9">
        <v>4.8091059509121283</v>
      </c>
      <c r="T33" s="9">
        <v>3.5886517094927828</v>
      </c>
      <c r="U33" s="9">
        <v>2.3127502364989545</v>
      </c>
      <c r="V33" s="9">
        <v>1.7374567024371457</v>
      </c>
      <c r="W33" s="9">
        <v>0.58004164035564343</v>
      </c>
      <c r="X33" s="9">
        <v>0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x14ac:dyDescent="0.35">
      <c r="A34">
        <v>30</v>
      </c>
      <c r="B34" s="20">
        <v>2.7591285109025927</v>
      </c>
      <c r="C34" s="20">
        <v>3.0675756622721044</v>
      </c>
      <c r="D34" s="20">
        <v>3.3804957465524765</v>
      </c>
      <c r="E34" s="20">
        <v>3.1739900936603562</v>
      </c>
      <c r="F34" s="20">
        <v>2.9494939738692278</v>
      </c>
      <c r="G34" s="20">
        <v>2.8132707186377766</v>
      </c>
      <c r="H34" s="20">
        <v>3.4237217291283124</v>
      </c>
      <c r="I34" s="20">
        <v>2.6681586358316127</v>
      </c>
      <c r="J34" s="20">
        <v>3.0607145123125821</v>
      </c>
      <c r="K34" s="20">
        <v>3.2505048782180066</v>
      </c>
      <c r="M34" s="9">
        <v>10.761266113067432</v>
      </c>
      <c r="N34" s="9">
        <v>9.3803930107644362</v>
      </c>
      <c r="O34" s="9">
        <v>8.3616986107764184</v>
      </c>
      <c r="P34" s="9">
        <v>7.2128741496277993</v>
      </c>
      <c r="Q34" s="9">
        <v>6.4263952697762123</v>
      </c>
      <c r="R34" s="9">
        <v>5.855133489648078</v>
      </c>
      <c r="S34" s="9">
        <v>4.9884021606558653</v>
      </c>
      <c r="T34" s="9">
        <v>3.6294455670760946</v>
      </c>
      <c r="U34" s="9">
        <v>2.8007264268357028</v>
      </c>
      <c r="V34" s="9">
        <v>1.3481780896847897</v>
      </c>
      <c r="W34" s="9">
        <v>2.7739513000062388E-3</v>
      </c>
      <c r="X34" s="9">
        <v>0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x14ac:dyDescent="0.35">
      <c r="AA35" s="9"/>
      <c r="AB35" s="9"/>
      <c r="AC35" s="9"/>
      <c r="AD35" s="9"/>
      <c r="AE35" s="9"/>
      <c r="AF35" s="9"/>
      <c r="AG35" s="9"/>
      <c r="AH35" s="9"/>
      <c r="AI35" s="9"/>
      <c r="AJ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x14ac:dyDescent="0.35">
      <c r="A36" s="21" t="s">
        <v>43</v>
      </c>
      <c r="B36" s="20">
        <f>MIN(B5:B34)</f>
        <v>2.4732544098334666</v>
      </c>
      <c r="C36" s="20">
        <f t="shared" ref="C36:K36" si="0">MIN(C5:C34)</f>
        <v>2.48352073041475</v>
      </c>
      <c r="D36" s="20">
        <f t="shared" si="0"/>
        <v>2.6923980100492919</v>
      </c>
      <c r="E36" s="20">
        <f t="shared" si="0"/>
        <v>2.4346189215080023</v>
      </c>
      <c r="F36" s="20">
        <f t="shared" si="0"/>
        <v>2.5128755589997303</v>
      </c>
      <c r="G36" s="20">
        <f t="shared" si="0"/>
        <v>2.5498372597884034</v>
      </c>
      <c r="H36" s="20">
        <f t="shared" si="0"/>
        <v>2.6791556201646824</v>
      </c>
      <c r="I36" s="20">
        <f t="shared" si="0"/>
        <v>2.6454464464181764</v>
      </c>
      <c r="J36" s="20">
        <f t="shared" si="0"/>
        <v>2.5766918221240651</v>
      </c>
      <c r="K36" s="20">
        <f t="shared" si="0"/>
        <v>2.6090997115733914</v>
      </c>
      <c r="L36" s="21" t="s">
        <v>53</v>
      </c>
      <c r="M36" s="22">
        <f>COUNTIF(M5:M34,"&lt;0")</f>
        <v>0</v>
      </c>
      <c r="N36" s="22">
        <f t="shared" ref="N36:X36" si="1">COUNTIF(N5:N34,"&lt;0")</f>
        <v>0</v>
      </c>
      <c r="O36" s="22">
        <f t="shared" si="1"/>
        <v>0</v>
      </c>
      <c r="P36" s="22">
        <f t="shared" si="1"/>
        <v>0</v>
      </c>
      <c r="Q36" s="22">
        <f t="shared" si="1"/>
        <v>0</v>
      </c>
      <c r="R36" s="22">
        <f t="shared" si="1"/>
        <v>0</v>
      </c>
      <c r="S36" s="22">
        <f t="shared" si="1"/>
        <v>0</v>
      </c>
      <c r="T36" s="22">
        <f t="shared" si="1"/>
        <v>0</v>
      </c>
      <c r="U36" s="22">
        <f t="shared" si="1"/>
        <v>0</v>
      </c>
      <c r="V36" s="22">
        <f t="shared" si="1"/>
        <v>0</v>
      </c>
      <c r="W36" s="22">
        <f t="shared" si="1"/>
        <v>0</v>
      </c>
      <c r="X36" s="22">
        <f t="shared" si="1"/>
        <v>0</v>
      </c>
    </row>
    <row r="37" spans="1:47" x14ac:dyDescent="0.35">
      <c r="A37" s="21" t="s">
        <v>44</v>
      </c>
      <c r="B37" s="20">
        <f>MAX(B5:B34)</f>
        <v>3.9093692272933387</v>
      </c>
      <c r="C37" s="20">
        <f t="shared" ref="C37:K37" si="2">MAX(C5:C34)</f>
        <v>3.9926347987636897</v>
      </c>
      <c r="D37" s="20">
        <f t="shared" si="2"/>
        <v>3.7650232618451773</v>
      </c>
      <c r="E37" s="20">
        <f t="shared" si="2"/>
        <v>3.9613585627349099</v>
      </c>
      <c r="F37" s="20">
        <f t="shared" si="2"/>
        <v>3.4832213335343134</v>
      </c>
      <c r="G37" s="20">
        <f t="shared" si="2"/>
        <v>3.9186800735644511</v>
      </c>
      <c r="H37" s="20">
        <f t="shared" si="2"/>
        <v>3.7574006158870565</v>
      </c>
      <c r="I37" s="20">
        <f t="shared" si="2"/>
        <v>3.8846008723068723</v>
      </c>
      <c r="J37" s="20">
        <f t="shared" si="2"/>
        <v>3.9996533110265307</v>
      </c>
      <c r="K37" s="20">
        <f t="shared" si="2"/>
        <v>3.9156319797939001</v>
      </c>
      <c r="L37" s="21" t="s">
        <v>54</v>
      </c>
      <c r="M37" s="22">
        <f>COUNTIF(M5:M34,"&gt;100")</f>
        <v>0</v>
      </c>
      <c r="N37" s="22">
        <f t="shared" ref="N37:X37" si="3">COUNTIF(N5:N34,"&gt;100")</f>
        <v>0</v>
      </c>
      <c r="O37" s="22">
        <f t="shared" si="3"/>
        <v>0</v>
      </c>
      <c r="P37" s="22">
        <f t="shared" si="3"/>
        <v>0</v>
      </c>
      <c r="Q37" s="22">
        <f t="shared" si="3"/>
        <v>0</v>
      </c>
      <c r="R37" s="22">
        <f t="shared" si="3"/>
        <v>0</v>
      </c>
      <c r="S37" s="22">
        <f t="shared" si="3"/>
        <v>0</v>
      </c>
      <c r="T37" s="22">
        <f t="shared" si="3"/>
        <v>0</v>
      </c>
      <c r="U37" s="22">
        <f t="shared" si="3"/>
        <v>0</v>
      </c>
      <c r="V37" s="22">
        <f t="shared" si="3"/>
        <v>0</v>
      </c>
      <c r="W37" s="22">
        <f t="shared" si="3"/>
        <v>0</v>
      </c>
      <c r="X37" s="22">
        <f t="shared" si="3"/>
        <v>0</v>
      </c>
    </row>
    <row r="39" spans="1:47" x14ac:dyDescent="0.35">
      <c r="A39" t="s">
        <v>41</v>
      </c>
      <c r="B39" s="10">
        <v>2.4</v>
      </c>
      <c r="C39" s="10">
        <v>2.4</v>
      </c>
      <c r="D39" s="10">
        <v>2.4</v>
      </c>
      <c r="E39" s="10">
        <v>2.4</v>
      </c>
      <c r="F39" s="10">
        <v>2.4</v>
      </c>
      <c r="G39" s="10">
        <v>2.4</v>
      </c>
      <c r="H39" s="10">
        <v>2.4</v>
      </c>
      <c r="I39" s="10">
        <v>2.4</v>
      </c>
      <c r="J39" s="10">
        <v>2.4</v>
      </c>
      <c r="K39" s="10">
        <v>2.4</v>
      </c>
    </row>
    <row r="40" spans="1:47" x14ac:dyDescent="0.35">
      <c r="A40" t="s">
        <v>42</v>
      </c>
      <c r="B40" s="10">
        <v>4</v>
      </c>
      <c r="C40" s="10">
        <v>4</v>
      </c>
      <c r="D40" s="10">
        <v>4</v>
      </c>
      <c r="E40" s="10">
        <v>4</v>
      </c>
      <c r="F40" s="10">
        <v>4</v>
      </c>
      <c r="G40" s="10">
        <v>4</v>
      </c>
      <c r="H40" s="10">
        <v>4</v>
      </c>
      <c r="I40" s="10">
        <v>4</v>
      </c>
      <c r="J40" s="10">
        <v>4</v>
      </c>
      <c r="K40" s="10">
        <v>4</v>
      </c>
    </row>
    <row r="42" spans="1:47" x14ac:dyDescent="0.35">
      <c r="A42" t="s">
        <v>45</v>
      </c>
    </row>
    <row r="43" spans="1:47" x14ac:dyDescent="0.35">
      <c r="A43" t="s">
        <v>43</v>
      </c>
      <c r="B43" t="b">
        <f>B36&gt;=B39</f>
        <v>1</v>
      </c>
      <c r="C43" t="b">
        <f t="shared" ref="C43:K43" si="4">C36&gt;=C39</f>
        <v>1</v>
      </c>
      <c r="D43" t="b">
        <f t="shared" si="4"/>
        <v>1</v>
      </c>
      <c r="E43" t="b">
        <f t="shared" si="4"/>
        <v>1</v>
      </c>
      <c r="F43" t="b">
        <f t="shared" si="4"/>
        <v>1</v>
      </c>
      <c r="G43" t="b">
        <f t="shared" si="4"/>
        <v>1</v>
      </c>
      <c r="H43" t="b">
        <f t="shared" si="4"/>
        <v>1</v>
      </c>
      <c r="I43" t="b">
        <f t="shared" si="4"/>
        <v>1</v>
      </c>
      <c r="J43" t="b">
        <f t="shared" si="4"/>
        <v>1</v>
      </c>
      <c r="K43" t="b">
        <f t="shared" si="4"/>
        <v>1</v>
      </c>
    </row>
    <row r="44" spans="1:47" x14ac:dyDescent="0.35">
      <c r="A44" t="s">
        <v>44</v>
      </c>
      <c r="B44" t="b">
        <f>B37&lt;=B40</f>
        <v>1</v>
      </c>
      <c r="C44" t="b">
        <f t="shared" ref="C44:K44" si="5">C37&lt;=C40</f>
        <v>1</v>
      </c>
      <c r="D44" t="b">
        <f t="shared" si="5"/>
        <v>1</v>
      </c>
      <c r="E44" t="b">
        <f t="shared" si="5"/>
        <v>1</v>
      </c>
      <c r="F44" t="b">
        <f t="shared" si="5"/>
        <v>1</v>
      </c>
      <c r="G44" t="b">
        <f t="shared" si="5"/>
        <v>1</v>
      </c>
      <c r="H44" t="b">
        <f t="shared" si="5"/>
        <v>1</v>
      </c>
      <c r="I44" t="b">
        <f t="shared" si="5"/>
        <v>1</v>
      </c>
      <c r="J44" t="b">
        <f t="shared" si="5"/>
        <v>1</v>
      </c>
      <c r="K44" t="b">
        <f t="shared" si="5"/>
        <v>1</v>
      </c>
    </row>
    <row r="46" spans="1:47" x14ac:dyDescent="0.35">
      <c r="A46" t="s">
        <v>84</v>
      </c>
      <c r="B46">
        <f>COUNTA(B5:K34)</f>
        <v>300</v>
      </c>
      <c r="C46" t="str">
        <f>IF(B46=300,"As expected", "Not as expected")</f>
        <v>As expected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8833-7BA5-42C5-8A38-A5BD4246E02C}">
  <dimension ref="A1:L170"/>
  <sheetViews>
    <sheetView zoomScaleNormal="100" workbookViewId="0"/>
  </sheetViews>
  <sheetFormatPr defaultRowHeight="14.5" x14ac:dyDescent="0.35"/>
  <cols>
    <col min="2" max="2" width="21.36328125" customWidth="1"/>
    <col min="3" max="3" width="11.81640625" style="21" customWidth="1"/>
    <col min="9" max="9" width="15.81640625" customWidth="1"/>
    <col min="10" max="10" width="48.90625" customWidth="1"/>
  </cols>
  <sheetData>
    <row r="1" spans="1:12" x14ac:dyDescent="0.35">
      <c r="B1" s="15" t="s">
        <v>32</v>
      </c>
      <c r="F1" s="15" t="s">
        <v>31</v>
      </c>
      <c r="J1" s="15" t="s">
        <v>33</v>
      </c>
    </row>
    <row r="2" spans="1:12" x14ac:dyDescent="0.35">
      <c r="F2" t="s">
        <v>21</v>
      </c>
      <c r="G2">
        <v>1.1499999999999999</v>
      </c>
      <c r="J2" t="s">
        <v>24</v>
      </c>
      <c r="K2">
        <v>5</v>
      </c>
      <c r="L2" t="s">
        <v>25</v>
      </c>
    </row>
    <row r="3" spans="1:12" ht="29" x14ac:dyDescent="0.35">
      <c r="B3" s="13" t="s">
        <v>23</v>
      </c>
      <c r="C3" s="32" t="s">
        <v>18</v>
      </c>
      <c r="F3" t="s">
        <v>30</v>
      </c>
      <c r="G3">
        <v>0.1</v>
      </c>
      <c r="J3" t="s">
        <v>28</v>
      </c>
      <c r="K3">
        <v>6.5</v>
      </c>
      <c r="L3" t="s">
        <v>25</v>
      </c>
    </row>
    <row r="4" spans="1:12" x14ac:dyDescent="0.35">
      <c r="A4" s="10"/>
      <c r="B4" s="14">
        <v>0.4</v>
      </c>
      <c r="C4" s="38">
        <v>0.7</v>
      </c>
    </row>
    <row r="5" spans="1:12" x14ac:dyDescent="0.35">
      <c r="A5" s="10"/>
      <c r="B5" s="14">
        <v>0.41</v>
      </c>
      <c r="C5" s="38">
        <v>0.7</v>
      </c>
    </row>
    <row r="6" spans="1:12" x14ac:dyDescent="0.35">
      <c r="A6" s="10"/>
      <c r="B6" s="14">
        <v>0.42</v>
      </c>
      <c r="C6" s="38">
        <v>0.7</v>
      </c>
      <c r="J6" s="15" t="s">
        <v>35</v>
      </c>
    </row>
    <row r="7" spans="1:12" x14ac:dyDescent="0.35">
      <c r="A7" s="10"/>
      <c r="B7" s="14">
        <v>0.43</v>
      </c>
      <c r="C7" s="38">
        <v>0.7</v>
      </c>
      <c r="J7" t="s">
        <v>40</v>
      </c>
      <c r="K7" s="17">
        <v>5</v>
      </c>
    </row>
    <row r="8" spans="1:12" x14ac:dyDescent="0.35">
      <c r="A8" s="10"/>
      <c r="B8" s="14">
        <v>0.44</v>
      </c>
      <c r="C8" s="38">
        <v>0.7</v>
      </c>
      <c r="J8" s="15" t="s">
        <v>36</v>
      </c>
      <c r="K8" s="17"/>
    </row>
    <row r="9" spans="1:12" x14ac:dyDescent="0.35">
      <c r="A9" s="10"/>
      <c r="B9" s="14">
        <v>0.45</v>
      </c>
      <c r="C9" s="38">
        <v>0.7</v>
      </c>
      <c r="I9" t="s">
        <v>47</v>
      </c>
      <c r="J9" t="s">
        <v>39</v>
      </c>
      <c r="K9" s="17">
        <v>2</v>
      </c>
    </row>
    <row r="10" spans="1:12" x14ac:dyDescent="0.35">
      <c r="A10" s="10"/>
      <c r="B10" s="14">
        <v>0.46</v>
      </c>
      <c r="C10" s="38">
        <v>0.7</v>
      </c>
      <c r="I10" t="s">
        <v>48</v>
      </c>
      <c r="J10" t="s">
        <v>46</v>
      </c>
      <c r="K10" s="17">
        <v>0.5</v>
      </c>
    </row>
    <row r="11" spans="1:12" x14ac:dyDescent="0.35">
      <c r="A11" s="10"/>
      <c r="B11" s="14">
        <v>0.47</v>
      </c>
      <c r="C11" s="38">
        <v>0.7</v>
      </c>
      <c r="I11" t="s">
        <v>49</v>
      </c>
      <c r="J11" t="s">
        <v>81</v>
      </c>
      <c r="K11" s="17">
        <v>30</v>
      </c>
      <c r="L11" s="12"/>
    </row>
    <row r="12" spans="1:12" x14ac:dyDescent="0.35">
      <c r="A12" s="10"/>
      <c r="B12" s="14">
        <v>0.48</v>
      </c>
      <c r="C12" s="38">
        <v>0.7</v>
      </c>
    </row>
    <row r="13" spans="1:12" x14ac:dyDescent="0.35">
      <c r="A13" s="10"/>
      <c r="B13" s="14">
        <v>0.49</v>
      </c>
      <c r="C13" s="38">
        <v>0.7</v>
      </c>
      <c r="J13" t="s">
        <v>37</v>
      </c>
      <c r="K13">
        <v>12</v>
      </c>
      <c r="L13" t="s">
        <v>38</v>
      </c>
    </row>
    <row r="14" spans="1:12" x14ac:dyDescent="0.35">
      <c r="A14" s="10"/>
      <c r="B14" s="14">
        <v>0.5</v>
      </c>
      <c r="C14" s="38">
        <v>0.7</v>
      </c>
    </row>
    <row r="15" spans="1:12" x14ac:dyDescent="0.35">
      <c r="A15" s="10"/>
      <c r="B15" s="14">
        <v>0.51</v>
      </c>
      <c r="C15" s="38">
        <v>0.7</v>
      </c>
    </row>
    <row r="16" spans="1:12" x14ac:dyDescent="0.35">
      <c r="A16" s="10"/>
      <c r="B16" s="14">
        <v>0.52</v>
      </c>
      <c r="C16" s="38">
        <v>0.7</v>
      </c>
    </row>
    <row r="17" spans="1:3" x14ac:dyDescent="0.35">
      <c r="A17" s="10"/>
      <c r="B17" s="14">
        <v>0.53</v>
      </c>
      <c r="C17" s="38">
        <v>0.7</v>
      </c>
    </row>
    <row r="18" spans="1:3" x14ac:dyDescent="0.35">
      <c r="A18" s="10"/>
      <c r="B18" s="14">
        <v>0.54</v>
      </c>
      <c r="C18" s="38">
        <v>0.7</v>
      </c>
    </row>
    <row r="19" spans="1:3" x14ac:dyDescent="0.35">
      <c r="A19" s="10"/>
      <c r="B19" s="14">
        <v>0.55000000000000004</v>
      </c>
      <c r="C19" s="38">
        <v>0.7</v>
      </c>
    </row>
    <row r="20" spans="1:3" x14ac:dyDescent="0.35">
      <c r="A20" s="10"/>
      <c r="B20" s="14">
        <v>0.56000000000000005</v>
      </c>
      <c r="C20" s="38">
        <v>0.7</v>
      </c>
    </row>
    <row r="21" spans="1:3" x14ac:dyDescent="0.35">
      <c r="A21" s="10"/>
      <c r="B21" s="14">
        <v>0.56999999999999995</v>
      </c>
      <c r="C21" s="38">
        <v>0.7</v>
      </c>
    </row>
    <row r="22" spans="1:3" x14ac:dyDescent="0.35">
      <c r="A22" s="10"/>
      <c r="B22" s="14">
        <v>0.57999999999999996</v>
      </c>
      <c r="C22" s="38">
        <v>0.7</v>
      </c>
    </row>
    <row r="23" spans="1:3" x14ac:dyDescent="0.35">
      <c r="A23" s="10"/>
      <c r="B23" s="14">
        <v>0.59</v>
      </c>
      <c r="C23" s="38">
        <v>0.7</v>
      </c>
    </row>
    <row r="24" spans="1:3" x14ac:dyDescent="0.35">
      <c r="A24" s="10"/>
      <c r="B24" s="14">
        <v>0.6</v>
      </c>
      <c r="C24" s="38">
        <v>0.7</v>
      </c>
    </row>
    <row r="25" spans="1:3" x14ac:dyDescent="0.35">
      <c r="A25" s="10"/>
      <c r="B25" s="14">
        <v>0.61</v>
      </c>
      <c r="C25" s="38">
        <v>0.7</v>
      </c>
    </row>
    <row r="26" spans="1:3" x14ac:dyDescent="0.35">
      <c r="A26" s="10"/>
      <c r="B26" s="14">
        <v>0.62</v>
      </c>
      <c r="C26" s="38">
        <v>0.7</v>
      </c>
    </row>
    <row r="27" spans="1:3" x14ac:dyDescent="0.35">
      <c r="A27" s="10"/>
      <c r="B27" s="14">
        <v>0.63</v>
      </c>
      <c r="C27" s="38">
        <v>0.7</v>
      </c>
    </row>
    <row r="28" spans="1:3" x14ac:dyDescent="0.35">
      <c r="A28" s="10"/>
      <c r="B28" s="14">
        <v>0.64</v>
      </c>
      <c r="C28" s="38">
        <v>0.7</v>
      </c>
    </row>
    <row r="29" spans="1:3" x14ac:dyDescent="0.35">
      <c r="A29" s="10"/>
      <c r="B29" s="14">
        <v>0.65</v>
      </c>
      <c r="C29" s="38">
        <v>0.7</v>
      </c>
    </row>
    <row r="30" spans="1:3" x14ac:dyDescent="0.35">
      <c r="A30" s="10"/>
      <c r="B30" s="14">
        <v>0.66</v>
      </c>
      <c r="C30" s="38">
        <v>0.7</v>
      </c>
    </row>
    <row r="31" spans="1:3" x14ac:dyDescent="0.35">
      <c r="A31" s="10"/>
      <c r="B31" s="14">
        <v>0.67</v>
      </c>
      <c r="C31" s="38">
        <v>0.7</v>
      </c>
    </row>
    <row r="32" spans="1:3" x14ac:dyDescent="0.35">
      <c r="A32" s="10"/>
      <c r="B32" s="14">
        <v>0.68</v>
      </c>
      <c r="C32" s="38">
        <v>0.7</v>
      </c>
    </row>
    <row r="33" spans="1:3" x14ac:dyDescent="0.35">
      <c r="A33" s="10"/>
      <c r="B33" s="14">
        <v>0.69</v>
      </c>
      <c r="C33" s="38">
        <v>0.7</v>
      </c>
    </row>
    <row r="34" spans="1:3" x14ac:dyDescent="0.35">
      <c r="A34" s="10"/>
      <c r="B34" s="14">
        <v>0.7</v>
      </c>
      <c r="C34" s="38">
        <v>0.7</v>
      </c>
    </row>
    <row r="35" spans="1:3" x14ac:dyDescent="0.35">
      <c r="A35" s="10"/>
      <c r="B35" s="14">
        <v>0.71</v>
      </c>
      <c r="C35" s="38">
        <v>0.7</v>
      </c>
    </row>
    <row r="36" spans="1:3" x14ac:dyDescent="0.35">
      <c r="A36" s="10"/>
      <c r="B36" s="14">
        <v>0.72</v>
      </c>
      <c r="C36" s="38">
        <v>0.7</v>
      </c>
    </row>
    <row r="37" spans="1:3" x14ac:dyDescent="0.35">
      <c r="A37" s="10"/>
      <c r="B37" s="14">
        <v>0.73</v>
      </c>
      <c r="C37" s="38">
        <v>0.7</v>
      </c>
    </row>
    <row r="38" spans="1:3" x14ac:dyDescent="0.35">
      <c r="A38" s="10"/>
      <c r="B38" s="14">
        <v>0.74</v>
      </c>
      <c r="C38" s="38">
        <v>0.7</v>
      </c>
    </row>
    <row r="39" spans="1:3" x14ac:dyDescent="0.35">
      <c r="A39" s="10"/>
      <c r="B39" s="14">
        <v>0.75</v>
      </c>
      <c r="C39" s="38">
        <v>0.7</v>
      </c>
    </row>
    <row r="40" spans="1:3" x14ac:dyDescent="0.35">
      <c r="A40" s="10"/>
      <c r="B40" s="14">
        <v>0.76</v>
      </c>
      <c r="C40" s="38">
        <v>0.7</v>
      </c>
    </row>
    <row r="41" spans="1:3" x14ac:dyDescent="0.35">
      <c r="A41" s="10"/>
      <c r="B41" s="14">
        <v>0.77</v>
      </c>
      <c r="C41" s="38">
        <v>0.7</v>
      </c>
    </row>
    <row r="42" spans="1:3" x14ac:dyDescent="0.35">
      <c r="A42" s="10"/>
      <c r="B42" s="14">
        <v>0.78</v>
      </c>
      <c r="C42" s="38">
        <v>0.7</v>
      </c>
    </row>
    <row r="43" spans="1:3" x14ac:dyDescent="0.35">
      <c r="A43" s="10"/>
      <c r="B43" s="14">
        <v>0.79</v>
      </c>
      <c r="C43" s="38">
        <v>0.7</v>
      </c>
    </row>
    <row r="44" spans="1:3" x14ac:dyDescent="0.35">
      <c r="A44" s="10"/>
      <c r="B44" s="14">
        <v>0.8</v>
      </c>
      <c r="C44" s="38">
        <v>0.7</v>
      </c>
    </row>
    <row r="45" spans="1:3" x14ac:dyDescent="0.35">
      <c r="A45" s="10"/>
      <c r="B45" s="14">
        <v>0.81</v>
      </c>
      <c r="C45" s="38">
        <v>0.7</v>
      </c>
    </row>
    <row r="46" spans="1:3" x14ac:dyDescent="0.35">
      <c r="A46" s="10"/>
      <c r="B46" s="14">
        <v>0.82</v>
      </c>
      <c r="C46" s="38">
        <v>0.7</v>
      </c>
    </row>
    <row r="47" spans="1:3" x14ac:dyDescent="0.35">
      <c r="A47" s="10"/>
      <c r="B47" s="14">
        <v>0.83</v>
      </c>
      <c r="C47" s="38">
        <v>0.7</v>
      </c>
    </row>
    <row r="48" spans="1:3" x14ac:dyDescent="0.35">
      <c r="A48" s="10"/>
      <c r="B48" s="14">
        <v>0.84</v>
      </c>
      <c r="C48" s="38">
        <v>0.7</v>
      </c>
    </row>
    <row r="49" spans="1:3" x14ac:dyDescent="0.35">
      <c r="A49" s="10"/>
      <c r="B49" s="14">
        <v>0.85</v>
      </c>
      <c r="C49" s="38">
        <v>0.7</v>
      </c>
    </row>
    <row r="50" spans="1:3" x14ac:dyDescent="0.35">
      <c r="A50" s="10"/>
      <c r="B50" s="14">
        <v>0.86</v>
      </c>
      <c r="C50" s="38">
        <v>0.7</v>
      </c>
    </row>
    <row r="51" spans="1:3" x14ac:dyDescent="0.35">
      <c r="A51" s="10"/>
      <c r="B51" s="14">
        <v>0.87</v>
      </c>
      <c r="C51" s="38">
        <v>0.7</v>
      </c>
    </row>
    <row r="52" spans="1:3" x14ac:dyDescent="0.35">
      <c r="A52" s="10"/>
      <c r="B52" s="14">
        <v>0.88</v>
      </c>
      <c r="C52" s="38">
        <v>0.7</v>
      </c>
    </row>
    <row r="53" spans="1:3" x14ac:dyDescent="0.35">
      <c r="A53" s="10"/>
      <c r="B53" s="14">
        <v>0.89</v>
      </c>
      <c r="C53" s="38">
        <v>0.7</v>
      </c>
    </row>
    <row r="54" spans="1:3" x14ac:dyDescent="0.35">
      <c r="A54" s="10"/>
      <c r="B54" s="14">
        <v>0.9</v>
      </c>
      <c r="C54" s="38">
        <v>0.7</v>
      </c>
    </row>
    <row r="55" spans="1:3" x14ac:dyDescent="0.35">
      <c r="A55" s="10"/>
      <c r="B55" s="14">
        <v>0.91</v>
      </c>
      <c r="C55" s="38">
        <v>0.71</v>
      </c>
    </row>
    <row r="56" spans="1:3" x14ac:dyDescent="0.35">
      <c r="A56" s="10"/>
      <c r="B56" s="14">
        <v>0.92</v>
      </c>
      <c r="C56" s="33">
        <v>0.72</v>
      </c>
    </row>
    <row r="57" spans="1:3" x14ac:dyDescent="0.35">
      <c r="A57" s="10"/>
      <c r="B57" s="14">
        <v>0.93</v>
      </c>
      <c r="C57" s="38">
        <v>0.73</v>
      </c>
    </row>
    <row r="58" spans="1:3" x14ac:dyDescent="0.35">
      <c r="A58" s="10"/>
      <c r="B58" s="14">
        <v>0.94</v>
      </c>
      <c r="C58" s="33">
        <v>0.74</v>
      </c>
    </row>
    <row r="59" spans="1:3" x14ac:dyDescent="0.35">
      <c r="A59" s="10"/>
      <c r="B59" s="14">
        <v>0.95</v>
      </c>
      <c r="C59" s="38">
        <v>0.75</v>
      </c>
    </row>
    <row r="60" spans="1:3" x14ac:dyDescent="0.35">
      <c r="A60" s="10"/>
      <c r="B60" s="14">
        <v>0.96</v>
      </c>
      <c r="C60" s="33">
        <v>0.76</v>
      </c>
    </row>
    <row r="61" spans="1:3" x14ac:dyDescent="0.35">
      <c r="A61" s="10"/>
      <c r="B61" s="14">
        <v>0.97</v>
      </c>
      <c r="C61" s="38">
        <v>0.77</v>
      </c>
    </row>
    <row r="62" spans="1:3" x14ac:dyDescent="0.35">
      <c r="A62" s="10"/>
      <c r="B62" s="14">
        <v>0.98</v>
      </c>
      <c r="C62" s="33">
        <v>0.78</v>
      </c>
    </row>
    <row r="63" spans="1:3" x14ac:dyDescent="0.35">
      <c r="A63" s="10"/>
      <c r="B63" s="14">
        <v>0.99</v>
      </c>
      <c r="C63" s="38">
        <v>0.79</v>
      </c>
    </row>
    <row r="64" spans="1:3" x14ac:dyDescent="0.35">
      <c r="A64" s="10"/>
      <c r="B64" s="14">
        <v>1</v>
      </c>
      <c r="C64" s="33">
        <v>0.8</v>
      </c>
    </row>
    <row r="65" spans="1:3" x14ac:dyDescent="0.35">
      <c r="A65" s="10"/>
      <c r="B65" s="14">
        <v>1.01</v>
      </c>
      <c r="C65" s="38">
        <v>0.81</v>
      </c>
    </row>
    <row r="66" spans="1:3" x14ac:dyDescent="0.35">
      <c r="A66" s="10"/>
      <c r="B66" s="14">
        <v>1.02</v>
      </c>
      <c r="C66" s="33">
        <v>0.82</v>
      </c>
    </row>
    <row r="67" spans="1:3" x14ac:dyDescent="0.35">
      <c r="A67" s="10"/>
      <c r="B67" s="14">
        <v>1.03</v>
      </c>
      <c r="C67" s="38">
        <v>0.83</v>
      </c>
    </row>
    <row r="68" spans="1:3" x14ac:dyDescent="0.35">
      <c r="A68" s="10"/>
      <c r="B68" s="14">
        <v>1.04</v>
      </c>
      <c r="C68" s="33">
        <v>0.84</v>
      </c>
    </row>
    <row r="69" spans="1:3" x14ac:dyDescent="0.35">
      <c r="A69" s="10"/>
      <c r="B69" s="14">
        <v>1.05</v>
      </c>
      <c r="C69" s="38">
        <v>0.85</v>
      </c>
    </row>
    <row r="70" spans="1:3" x14ac:dyDescent="0.35">
      <c r="A70" s="10"/>
      <c r="B70" s="14">
        <v>1.06</v>
      </c>
      <c r="C70" s="33">
        <v>0.86</v>
      </c>
    </row>
    <row r="71" spans="1:3" x14ac:dyDescent="0.35">
      <c r="A71" s="10"/>
      <c r="B71" s="14">
        <v>1.07</v>
      </c>
      <c r="C71" s="38">
        <v>0.87</v>
      </c>
    </row>
    <row r="72" spans="1:3" x14ac:dyDescent="0.35">
      <c r="A72" s="10"/>
      <c r="B72" s="14">
        <v>1.08</v>
      </c>
      <c r="C72" s="33">
        <v>0.88</v>
      </c>
    </row>
    <row r="73" spans="1:3" x14ac:dyDescent="0.35">
      <c r="A73" s="10"/>
      <c r="B73" s="14">
        <v>1.0900000000000001</v>
      </c>
      <c r="C73" s="38">
        <v>0.89</v>
      </c>
    </row>
    <row r="74" spans="1:3" x14ac:dyDescent="0.35">
      <c r="A74" s="10"/>
      <c r="B74" s="14">
        <v>1.1000000000000001</v>
      </c>
      <c r="C74" s="33">
        <v>0.9</v>
      </c>
    </row>
    <row r="75" spans="1:3" x14ac:dyDescent="0.35">
      <c r="A75" s="10"/>
      <c r="B75" s="14">
        <v>1.1100000000000001</v>
      </c>
      <c r="C75" s="33">
        <v>0.91</v>
      </c>
    </row>
    <row r="76" spans="1:3" x14ac:dyDescent="0.35">
      <c r="A76" s="10"/>
      <c r="B76" s="14">
        <v>1.1200000000000001</v>
      </c>
      <c r="C76" s="33">
        <v>0.91500000000000004</v>
      </c>
    </row>
    <row r="77" spans="1:3" x14ac:dyDescent="0.35">
      <c r="A77" s="10"/>
      <c r="B77" s="14">
        <v>1.1299999999999999</v>
      </c>
      <c r="C77" s="33">
        <v>0.91830000000000001</v>
      </c>
    </row>
    <row r="78" spans="1:3" x14ac:dyDescent="0.35">
      <c r="A78" s="10"/>
      <c r="B78" s="14">
        <v>1.1399999999999999</v>
      </c>
      <c r="C78" s="33">
        <v>0.92079999999999995</v>
      </c>
    </row>
    <row r="79" spans="1:3" x14ac:dyDescent="0.35">
      <c r="A79" s="10"/>
      <c r="B79" s="14">
        <v>1.1499999999999999</v>
      </c>
      <c r="C79" s="33">
        <v>0.92279999999999995</v>
      </c>
    </row>
    <row r="80" spans="1:3" x14ac:dyDescent="0.35">
      <c r="A80" s="10"/>
      <c r="B80" s="14">
        <v>1.1599999999999999</v>
      </c>
      <c r="C80" s="33">
        <v>0.92449999999999999</v>
      </c>
    </row>
    <row r="81" spans="1:3" x14ac:dyDescent="0.35">
      <c r="A81" s="10"/>
      <c r="B81" s="14">
        <v>1.17</v>
      </c>
      <c r="C81" s="33">
        <v>0.92589999999999995</v>
      </c>
    </row>
    <row r="82" spans="1:3" x14ac:dyDescent="0.35">
      <c r="A82" s="10"/>
      <c r="B82" s="14">
        <v>1.18</v>
      </c>
      <c r="C82" s="33">
        <v>0.92720000000000002</v>
      </c>
    </row>
    <row r="83" spans="1:3" x14ac:dyDescent="0.35">
      <c r="A83" s="10"/>
      <c r="B83" s="14">
        <v>1.19</v>
      </c>
      <c r="C83" s="33">
        <v>0.92830000000000001</v>
      </c>
    </row>
    <row r="84" spans="1:3" x14ac:dyDescent="0.35">
      <c r="A84" s="10"/>
      <c r="B84" s="14">
        <v>1.2</v>
      </c>
      <c r="C84" s="33">
        <v>0.92930000000000001</v>
      </c>
    </row>
    <row r="85" spans="1:3" x14ac:dyDescent="0.35">
      <c r="A85" s="10"/>
      <c r="B85" s="14">
        <v>1.21</v>
      </c>
      <c r="C85" s="33">
        <v>0.92930000000000001</v>
      </c>
    </row>
    <row r="86" spans="1:3" x14ac:dyDescent="0.35">
      <c r="A86" s="10"/>
      <c r="B86" s="14">
        <v>1.22</v>
      </c>
      <c r="C86" s="33">
        <v>0.92930000000000001</v>
      </c>
    </row>
    <row r="87" spans="1:3" x14ac:dyDescent="0.35">
      <c r="A87" s="10"/>
      <c r="B87" s="14">
        <v>1.23</v>
      </c>
      <c r="C87" s="33">
        <v>0.92930000000000001</v>
      </c>
    </row>
    <row r="88" spans="1:3" x14ac:dyDescent="0.35">
      <c r="A88" s="10"/>
      <c r="B88" s="14">
        <v>1.24</v>
      </c>
      <c r="C88" s="33">
        <v>0.92930000000000001</v>
      </c>
    </row>
    <row r="89" spans="1:3" x14ac:dyDescent="0.35">
      <c r="A89" s="10"/>
      <c r="B89" s="14">
        <v>1.25</v>
      </c>
      <c r="C89" s="33">
        <v>0.92930000000000001</v>
      </c>
    </row>
    <row r="90" spans="1:3" x14ac:dyDescent="0.35">
      <c r="A90" s="10"/>
      <c r="B90" s="14">
        <v>1.26</v>
      </c>
      <c r="C90" s="33">
        <v>0.92930000000000001</v>
      </c>
    </row>
    <row r="91" spans="1:3" x14ac:dyDescent="0.35">
      <c r="A91" s="10"/>
      <c r="B91" s="14">
        <v>1.27</v>
      </c>
      <c r="C91" s="33">
        <v>0.92930000000000001</v>
      </c>
    </row>
    <row r="92" spans="1:3" x14ac:dyDescent="0.35">
      <c r="A92" s="10"/>
      <c r="B92" s="14">
        <v>1.28</v>
      </c>
      <c r="C92" s="33">
        <v>0.92930000000000001</v>
      </c>
    </row>
    <row r="93" spans="1:3" x14ac:dyDescent="0.35">
      <c r="A93" s="10"/>
      <c r="B93" s="14">
        <v>1.29</v>
      </c>
      <c r="C93" s="33">
        <v>0.92930000000000001</v>
      </c>
    </row>
    <row r="94" spans="1:3" x14ac:dyDescent="0.35">
      <c r="A94" s="10"/>
      <c r="B94" s="14">
        <v>1.3</v>
      </c>
      <c r="C94" s="33">
        <v>0.92930000000000001</v>
      </c>
    </row>
    <row r="95" spans="1:3" x14ac:dyDescent="0.35">
      <c r="A95" s="10"/>
      <c r="B95" s="14">
        <v>1.31</v>
      </c>
      <c r="C95" s="33">
        <v>0.92930000000000001</v>
      </c>
    </row>
    <row r="96" spans="1:3" x14ac:dyDescent="0.35">
      <c r="A96" s="10"/>
      <c r="B96" s="14">
        <v>1.32</v>
      </c>
      <c r="C96" s="33">
        <v>0.92930000000000001</v>
      </c>
    </row>
    <row r="97" spans="1:3" x14ac:dyDescent="0.35">
      <c r="A97" s="10"/>
      <c r="B97" s="14">
        <v>1.33</v>
      </c>
      <c r="C97" s="33">
        <v>0.92930000000000001</v>
      </c>
    </row>
    <row r="98" spans="1:3" x14ac:dyDescent="0.35">
      <c r="A98" s="10"/>
      <c r="B98" s="14">
        <v>1.34</v>
      </c>
      <c r="C98" s="33">
        <v>0.92930000000000001</v>
      </c>
    </row>
    <row r="99" spans="1:3" x14ac:dyDescent="0.35">
      <c r="A99" s="10"/>
      <c r="B99" s="14">
        <v>1.35</v>
      </c>
      <c r="C99" s="33">
        <v>0.92930000000000001</v>
      </c>
    </row>
    <row r="100" spans="1:3" x14ac:dyDescent="0.35">
      <c r="A100" s="10"/>
      <c r="B100" s="14">
        <v>1.36</v>
      </c>
      <c r="C100" s="33">
        <v>0.92930000000000001</v>
      </c>
    </row>
    <row r="101" spans="1:3" x14ac:dyDescent="0.35">
      <c r="A101" s="10"/>
      <c r="B101" s="14">
        <v>1.37</v>
      </c>
      <c r="C101" s="33">
        <v>0.92930000000000001</v>
      </c>
    </row>
    <row r="102" spans="1:3" x14ac:dyDescent="0.35">
      <c r="A102" s="10"/>
      <c r="B102" s="14">
        <v>1.38</v>
      </c>
      <c r="C102" s="33">
        <v>0.92930000000000001</v>
      </c>
    </row>
    <row r="103" spans="1:3" x14ac:dyDescent="0.35">
      <c r="A103" s="10"/>
      <c r="B103" s="14">
        <v>1.39</v>
      </c>
      <c r="C103" s="33">
        <v>0.92930000000000001</v>
      </c>
    </row>
    <row r="104" spans="1:3" x14ac:dyDescent="0.35">
      <c r="A104" s="10"/>
      <c r="B104" s="14">
        <v>1.4</v>
      </c>
      <c r="C104" s="33">
        <v>0.92930000000000001</v>
      </c>
    </row>
    <row r="105" spans="1:3" x14ac:dyDescent="0.35">
      <c r="A105" s="10"/>
      <c r="B105" s="14">
        <v>1.41</v>
      </c>
      <c r="C105" s="33">
        <v>0.92930000000000001</v>
      </c>
    </row>
    <row r="106" spans="1:3" x14ac:dyDescent="0.35">
      <c r="A106" s="10"/>
      <c r="B106" s="14">
        <v>1.42</v>
      </c>
      <c r="C106" s="33">
        <v>0.92930000000000001</v>
      </c>
    </row>
    <row r="107" spans="1:3" x14ac:dyDescent="0.35">
      <c r="A107" s="10"/>
      <c r="B107" s="14">
        <v>1.43</v>
      </c>
      <c r="C107" s="33">
        <v>0.92930000000000001</v>
      </c>
    </row>
    <row r="108" spans="1:3" x14ac:dyDescent="0.35">
      <c r="A108" s="10"/>
      <c r="B108" s="14">
        <v>1.44</v>
      </c>
      <c r="C108" s="33">
        <v>0.92930000000000001</v>
      </c>
    </row>
    <row r="109" spans="1:3" x14ac:dyDescent="0.35">
      <c r="A109" s="10"/>
      <c r="B109" s="14">
        <v>1.45</v>
      </c>
      <c r="C109" s="33">
        <v>0.92930000000000001</v>
      </c>
    </row>
    <row r="110" spans="1:3" x14ac:dyDescent="0.35">
      <c r="A110" s="10"/>
      <c r="B110" s="14">
        <v>1.46</v>
      </c>
      <c r="C110" s="33">
        <v>0.92930000000000001</v>
      </c>
    </row>
    <row r="111" spans="1:3" x14ac:dyDescent="0.35">
      <c r="A111" s="10"/>
      <c r="B111" s="14">
        <v>1.47</v>
      </c>
      <c r="C111" s="33">
        <v>0.92930000000000001</v>
      </c>
    </row>
    <row r="112" spans="1:3" x14ac:dyDescent="0.35">
      <c r="A112" s="10"/>
      <c r="B112" s="14">
        <v>1.48</v>
      </c>
      <c r="C112" s="33">
        <v>0.92930000000000001</v>
      </c>
    </row>
    <row r="113" spans="1:3" x14ac:dyDescent="0.35">
      <c r="A113" s="10"/>
      <c r="B113" s="14">
        <v>1.49</v>
      </c>
      <c r="C113" s="33">
        <v>0.92930000000000001</v>
      </c>
    </row>
    <row r="114" spans="1:3" x14ac:dyDescent="0.35">
      <c r="A114" s="10"/>
      <c r="B114" s="14">
        <v>1.5</v>
      </c>
      <c r="C114" s="33">
        <v>0.92930000000000001</v>
      </c>
    </row>
    <row r="115" spans="1:3" x14ac:dyDescent="0.35">
      <c r="A115" s="10"/>
      <c r="B115" s="14">
        <v>1.51</v>
      </c>
      <c r="C115" s="33">
        <v>0.92930000000000001</v>
      </c>
    </row>
    <row r="116" spans="1:3" x14ac:dyDescent="0.35">
      <c r="A116" s="10"/>
      <c r="B116" s="14">
        <v>1.52</v>
      </c>
      <c r="C116" s="33">
        <v>0.92930000000000001</v>
      </c>
    </row>
    <row r="117" spans="1:3" x14ac:dyDescent="0.35">
      <c r="A117" s="10"/>
      <c r="B117" s="14">
        <v>1.53</v>
      </c>
      <c r="C117" s="33">
        <v>0.92930000000000001</v>
      </c>
    </row>
    <row r="118" spans="1:3" x14ac:dyDescent="0.35">
      <c r="A118" s="10"/>
      <c r="B118" s="14">
        <v>1.54</v>
      </c>
      <c r="C118" s="33">
        <v>0.92930000000000001</v>
      </c>
    </row>
    <row r="119" spans="1:3" x14ac:dyDescent="0.35">
      <c r="A119" s="10"/>
      <c r="B119" s="14">
        <v>1.55</v>
      </c>
      <c r="C119" s="33">
        <v>0.92930000000000001</v>
      </c>
    </row>
    <row r="120" spans="1:3" x14ac:dyDescent="0.35">
      <c r="A120" s="10"/>
      <c r="B120" s="14">
        <v>1.56</v>
      </c>
      <c r="C120" s="33">
        <v>0.92930000000000001</v>
      </c>
    </row>
    <row r="121" spans="1:3" x14ac:dyDescent="0.35">
      <c r="A121" s="10"/>
      <c r="B121" s="14">
        <v>1.57</v>
      </c>
      <c r="C121" s="33">
        <v>0.92930000000000001</v>
      </c>
    </row>
    <row r="122" spans="1:3" x14ac:dyDescent="0.35">
      <c r="A122" s="10"/>
      <c r="B122" s="14">
        <v>1.58</v>
      </c>
      <c r="C122" s="33">
        <v>0.92930000000000001</v>
      </c>
    </row>
    <row r="123" spans="1:3" x14ac:dyDescent="0.35">
      <c r="A123" s="10"/>
      <c r="B123" s="14">
        <v>1.59</v>
      </c>
      <c r="C123" s="33">
        <v>0.92930000000000001</v>
      </c>
    </row>
    <row r="124" spans="1:3" x14ac:dyDescent="0.35">
      <c r="A124" s="10"/>
      <c r="B124" s="14">
        <v>1.6</v>
      </c>
      <c r="C124" s="33">
        <v>0.92930000000000001</v>
      </c>
    </row>
    <row r="125" spans="1:3" x14ac:dyDescent="0.35">
      <c r="A125" s="10"/>
      <c r="B125" s="14">
        <v>1.61</v>
      </c>
      <c r="C125" s="33">
        <v>0.92930000000000001</v>
      </c>
    </row>
    <row r="126" spans="1:3" x14ac:dyDescent="0.35">
      <c r="A126" s="10"/>
      <c r="B126" s="14">
        <v>1.62</v>
      </c>
      <c r="C126" s="33">
        <v>0.92930000000000001</v>
      </c>
    </row>
    <row r="127" spans="1:3" x14ac:dyDescent="0.35">
      <c r="A127" s="10"/>
      <c r="B127" s="14">
        <v>1.63</v>
      </c>
      <c r="C127" s="33">
        <v>0.92930000000000001</v>
      </c>
    </row>
    <row r="128" spans="1:3" x14ac:dyDescent="0.35">
      <c r="A128" s="10"/>
      <c r="B128" s="14">
        <v>1.64</v>
      </c>
      <c r="C128" s="33">
        <v>0.92930000000000001</v>
      </c>
    </row>
    <row r="129" spans="1:3" x14ac:dyDescent="0.35">
      <c r="A129" s="10"/>
      <c r="B129" s="14">
        <v>1.65</v>
      </c>
      <c r="C129" s="33">
        <v>0.92930000000000001</v>
      </c>
    </row>
    <row r="130" spans="1:3" x14ac:dyDescent="0.35">
      <c r="A130" s="10"/>
      <c r="B130" s="14">
        <v>1.66</v>
      </c>
      <c r="C130" s="33">
        <v>0.92930000000000001</v>
      </c>
    </row>
    <row r="131" spans="1:3" x14ac:dyDescent="0.35">
      <c r="A131" s="10"/>
      <c r="B131" s="14">
        <v>1.67</v>
      </c>
      <c r="C131" s="33">
        <v>0.92930000000000001</v>
      </c>
    </row>
    <row r="132" spans="1:3" x14ac:dyDescent="0.35">
      <c r="A132" s="10"/>
      <c r="B132" s="14">
        <v>1.68</v>
      </c>
      <c r="C132" s="33">
        <v>0.92930000000000001</v>
      </c>
    </row>
    <row r="133" spans="1:3" x14ac:dyDescent="0.35">
      <c r="A133" s="10"/>
      <c r="B133" s="14">
        <v>1.69</v>
      </c>
      <c r="C133" s="33">
        <v>0.92930000000000001</v>
      </c>
    </row>
    <row r="134" spans="1:3" x14ac:dyDescent="0.35">
      <c r="A134" s="10"/>
      <c r="B134" s="14">
        <v>1.7</v>
      </c>
      <c r="C134" s="33">
        <v>0.92930000000000001</v>
      </c>
    </row>
    <row r="135" spans="1:3" x14ac:dyDescent="0.35">
      <c r="A135" s="10"/>
      <c r="B135" s="14">
        <v>1.71</v>
      </c>
      <c r="C135" s="33">
        <v>0.92930000000000001</v>
      </c>
    </row>
    <row r="136" spans="1:3" x14ac:dyDescent="0.35">
      <c r="A136" s="10"/>
      <c r="B136" s="14">
        <v>1.72</v>
      </c>
      <c r="C136" s="33">
        <v>0.92930000000000001</v>
      </c>
    </row>
    <row r="137" spans="1:3" x14ac:dyDescent="0.35">
      <c r="A137" s="10"/>
      <c r="B137" s="14">
        <v>1.73</v>
      </c>
      <c r="C137" s="33">
        <v>0.92930000000000001</v>
      </c>
    </row>
    <row r="138" spans="1:3" x14ac:dyDescent="0.35">
      <c r="A138" s="10"/>
      <c r="B138" s="14">
        <v>1.74</v>
      </c>
      <c r="C138" s="33">
        <v>0.92930000000000001</v>
      </c>
    </row>
    <row r="139" spans="1:3" x14ac:dyDescent="0.35">
      <c r="A139" s="10"/>
      <c r="B139" s="14">
        <v>1.75</v>
      </c>
      <c r="C139" s="33">
        <v>0.92930000000000001</v>
      </c>
    </row>
    <row r="140" spans="1:3" x14ac:dyDescent="0.35">
      <c r="A140" s="10"/>
      <c r="B140" s="14">
        <v>1.76</v>
      </c>
      <c r="C140" s="33">
        <v>0.92930000000000001</v>
      </c>
    </row>
    <row r="141" spans="1:3" x14ac:dyDescent="0.35">
      <c r="A141" s="10"/>
      <c r="B141" s="14">
        <v>1.77</v>
      </c>
      <c r="C141" s="33">
        <v>0.92930000000000001</v>
      </c>
    </row>
    <row r="142" spans="1:3" x14ac:dyDescent="0.35">
      <c r="A142" s="10"/>
      <c r="B142" s="14">
        <v>1.78</v>
      </c>
      <c r="C142" s="33">
        <v>0.92930000000000001</v>
      </c>
    </row>
    <row r="143" spans="1:3" x14ac:dyDescent="0.35">
      <c r="A143" s="10"/>
      <c r="B143" s="14">
        <v>1.79</v>
      </c>
      <c r="C143" s="33">
        <v>0.92930000000000001</v>
      </c>
    </row>
    <row r="144" spans="1:3" x14ac:dyDescent="0.35">
      <c r="A144" s="10"/>
      <c r="B144" s="14">
        <v>1.8</v>
      </c>
      <c r="C144" s="33">
        <v>0.92930000000000001</v>
      </c>
    </row>
    <row r="145" spans="1:3" x14ac:dyDescent="0.35">
      <c r="A145" s="10"/>
      <c r="B145" s="14">
        <v>1.81</v>
      </c>
      <c r="C145" s="33">
        <v>0.92930000000000001</v>
      </c>
    </row>
    <row r="146" spans="1:3" x14ac:dyDescent="0.35">
      <c r="A146" s="10"/>
      <c r="B146" s="14">
        <v>1.82</v>
      </c>
      <c r="C146" s="33">
        <v>0.92930000000000001</v>
      </c>
    </row>
    <row r="147" spans="1:3" x14ac:dyDescent="0.35">
      <c r="A147" s="10"/>
      <c r="B147" s="14">
        <v>1.83</v>
      </c>
      <c r="C147" s="33">
        <v>0.92930000000000001</v>
      </c>
    </row>
    <row r="148" spans="1:3" x14ac:dyDescent="0.35">
      <c r="A148" s="10"/>
      <c r="B148" s="14">
        <v>1.84</v>
      </c>
      <c r="C148" s="33">
        <v>0.92930000000000001</v>
      </c>
    </row>
    <row r="149" spans="1:3" x14ac:dyDescent="0.35">
      <c r="A149" s="10"/>
      <c r="B149" s="14">
        <v>1.85</v>
      </c>
      <c r="C149" s="33">
        <v>0.92930000000000001</v>
      </c>
    </row>
    <row r="150" spans="1:3" x14ac:dyDescent="0.35">
      <c r="A150" s="10"/>
      <c r="B150" s="14">
        <v>1.86</v>
      </c>
      <c r="C150" s="33">
        <v>0.92930000000000001</v>
      </c>
    </row>
    <row r="151" spans="1:3" x14ac:dyDescent="0.35">
      <c r="A151" s="10"/>
      <c r="B151" s="14">
        <v>1.87</v>
      </c>
      <c r="C151" s="33">
        <v>0.92930000000000001</v>
      </c>
    </row>
    <row r="152" spans="1:3" x14ac:dyDescent="0.35">
      <c r="A152" s="10"/>
      <c r="B152" s="14">
        <v>1.88</v>
      </c>
      <c r="C152" s="33">
        <v>0.92930000000000001</v>
      </c>
    </row>
    <row r="153" spans="1:3" x14ac:dyDescent="0.35">
      <c r="A153" s="10"/>
      <c r="B153" s="14">
        <v>1.89</v>
      </c>
      <c r="C153" s="33">
        <v>0.92930000000000001</v>
      </c>
    </row>
    <row r="154" spans="1:3" x14ac:dyDescent="0.35">
      <c r="A154" s="10"/>
      <c r="B154" s="14">
        <v>1.9</v>
      </c>
      <c r="C154" s="33">
        <v>0.92930000000000001</v>
      </c>
    </row>
    <row r="155" spans="1:3" x14ac:dyDescent="0.35">
      <c r="A155" s="10"/>
      <c r="B155" s="14">
        <v>1.91</v>
      </c>
      <c r="C155" s="33">
        <v>0.92930000000000001</v>
      </c>
    </row>
    <row r="156" spans="1:3" x14ac:dyDescent="0.35">
      <c r="A156" s="10"/>
      <c r="B156" s="14">
        <v>1.92</v>
      </c>
      <c r="C156" s="33">
        <v>0.92930000000000001</v>
      </c>
    </row>
    <row r="157" spans="1:3" x14ac:dyDescent="0.35">
      <c r="A157" s="10"/>
      <c r="B157" s="14">
        <v>1.93</v>
      </c>
      <c r="C157" s="33">
        <v>0.92930000000000001</v>
      </c>
    </row>
    <row r="158" spans="1:3" x14ac:dyDescent="0.35">
      <c r="A158" s="10"/>
      <c r="B158" s="14">
        <v>1.94</v>
      </c>
      <c r="C158" s="33">
        <v>0.92930000000000001</v>
      </c>
    </row>
    <row r="159" spans="1:3" x14ac:dyDescent="0.35">
      <c r="A159" s="10"/>
      <c r="B159" s="14">
        <v>1.95</v>
      </c>
      <c r="C159" s="33">
        <v>0.92930000000000001</v>
      </c>
    </row>
    <row r="160" spans="1:3" x14ac:dyDescent="0.35">
      <c r="A160" s="10"/>
      <c r="B160" s="14">
        <v>1.96</v>
      </c>
      <c r="C160" s="33">
        <v>0.92930000000000001</v>
      </c>
    </row>
    <row r="161" spans="1:3" x14ac:dyDescent="0.35">
      <c r="A161" s="10"/>
      <c r="B161" s="14">
        <v>1.97</v>
      </c>
      <c r="C161" s="33">
        <v>0.92930000000000001</v>
      </c>
    </row>
    <row r="162" spans="1:3" x14ac:dyDescent="0.35">
      <c r="A162" s="10"/>
      <c r="B162" s="14">
        <v>1.98</v>
      </c>
      <c r="C162" s="33">
        <v>0.92930000000000001</v>
      </c>
    </row>
    <row r="163" spans="1:3" x14ac:dyDescent="0.35">
      <c r="A163" s="10"/>
      <c r="B163" s="14">
        <v>1.99</v>
      </c>
      <c r="C163" s="33">
        <v>0.92930000000000001</v>
      </c>
    </row>
    <row r="164" spans="1:3" x14ac:dyDescent="0.35">
      <c r="A164" s="10"/>
      <c r="B164" s="14">
        <v>2</v>
      </c>
      <c r="C164" s="33">
        <v>0.92930000000000001</v>
      </c>
    </row>
    <row r="166" spans="1:3" x14ac:dyDescent="0.35">
      <c r="B166" t="s">
        <v>62</v>
      </c>
      <c r="C166" s="34">
        <f>MIN(C4:C164)</f>
        <v>0.7</v>
      </c>
    </row>
    <row r="167" spans="1:3" x14ac:dyDescent="0.35">
      <c r="B167" t="s">
        <v>63</v>
      </c>
      <c r="C167" s="34">
        <f>MAX(C4:C164)</f>
        <v>0.92930000000000001</v>
      </c>
    </row>
    <row r="169" spans="1:3" x14ac:dyDescent="0.35">
      <c r="B169" t="s">
        <v>60</v>
      </c>
      <c r="C169" s="21" t="b">
        <f>C166&gt;=0</f>
        <v>1</v>
      </c>
    </row>
    <row r="170" spans="1:3" x14ac:dyDescent="0.35">
      <c r="B170" t="s">
        <v>61</v>
      </c>
      <c r="C170" s="21" t="b">
        <f>C167&lt;=1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312F-42EC-459D-A251-279652BBFE0D}">
  <dimension ref="A2:AJ42"/>
  <sheetViews>
    <sheetView zoomScaleNormal="100" workbookViewId="0"/>
  </sheetViews>
  <sheetFormatPr defaultRowHeight="14.5" x14ac:dyDescent="0.35"/>
  <cols>
    <col min="1" max="1" width="11.81640625" customWidth="1"/>
    <col min="2" max="2" width="10.81640625" customWidth="1"/>
    <col min="3" max="3" width="13.90625" customWidth="1"/>
    <col min="4" max="4" width="10.54296875" customWidth="1"/>
    <col min="5" max="11" width="9.36328125" bestFit="1" customWidth="1"/>
  </cols>
  <sheetData>
    <row r="2" spans="1:36" x14ac:dyDescent="0.35">
      <c r="A2" s="35" t="s">
        <v>22</v>
      </c>
      <c r="B2" s="1"/>
      <c r="C2" s="1"/>
      <c r="D2" s="1"/>
      <c r="M2" s="28" t="s">
        <v>87</v>
      </c>
      <c r="AA2" s="28" t="s">
        <v>19</v>
      </c>
    </row>
    <row r="4" spans="1:36" x14ac:dyDescent="0.35">
      <c r="A4" s="21" t="s">
        <v>66</v>
      </c>
      <c r="B4" s="21" t="s">
        <v>71</v>
      </c>
      <c r="C4" s="21" t="s">
        <v>72</v>
      </c>
      <c r="D4" s="21" t="s">
        <v>73</v>
      </c>
      <c r="E4" s="21" t="s">
        <v>74</v>
      </c>
      <c r="F4" s="21" t="s">
        <v>75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M4" s="21" t="str">
        <f>Data!M4</f>
        <v>Month 1</v>
      </c>
      <c r="N4" s="21" t="str">
        <f>Data!N4</f>
        <v>Month 2</v>
      </c>
      <c r="O4" s="21" t="str">
        <f>Data!O4</f>
        <v>Month 3</v>
      </c>
      <c r="P4" s="21" t="str">
        <f>Data!P4</f>
        <v>Month 4</v>
      </c>
      <c r="Q4" s="21" t="str">
        <f>Data!Q4</f>
        <v>Month 5</v>
      </c>
      <c r="R4" s="21" t="str">
        <f>Data!R4</f>
        <v>Month 6</v>
      </c>
      <c r="S4" s="21" t="str">
        <f>Data!S4</f>
        <v>Month 7</v>
      </c>
      <c r="T4" s="21" t="str">
        <f>Data!T4</f>
        <v>Month 8</v>
      </c>
      <c r="U4" s="21" t="str">
        <f>Data!U4</f>
        <v>Month 9</v>
      </c>
      <c r="V4" s="21" t="str">
        <f>Data!V4</f>
        <v>Month 10</v>
      </c>
      <c r="W4" s="21" t="str">
        <f>Data!W4</f>
        <v>Month 11</v>
      </c>
      <c r="X4" s="21" t="str">
        <f>Data!X4</f>
        <v>Month 12</v>
      </c>
      <c r="AA4" s="21" t="s">
        <v>71</v>
      </c>
      <c r="AB4" s="21" t="s">
        <v>72</v>
      </c>
      <c r="AC4" s="21" t="s">
        <v>73</v>
      </c>
      <c r="AD4" s="21" t="s">
        <v>74</v>
      </c>
      <c r="AE4" s="21" t="s">
        <v>75</v>
      </c>
      <c r="AF4" s="21" t="s">
        <v>76</v>
      </c>
      <c r="AG4" s="21" t="s">
        <v>77</v>
      </c>
      <c r="AH4" s="21" t="s">
        <v>78</v>
      </c>
      <c r="AI4" s="21" t="s">
        <v>79</v>
      </c>
      <c r="AJ4" s="21" t="s">
        <v>80</v>
      </c>
    </row>
    <row r="5" spans="1:36" x14ac:dyDescent="0.35">
      <c r="A5">
        <v>1</v>
      </c>
      <c r="B5" s="19">
        <f>LN(Data!B5)</f>
        <v>1.2067163814144921</v>
      </c>
      <c r="C5" s="19">
        <f>LN(Data!C5)</f>
        <v>1.2487573292206697</v>
      </c>
      <c r="D5" s="19">
        <f>LN(Data!D5)</f>
        <v>1.0716020026717215</v>
      </c>
      <c r="E5" s="19">
        <f>LN(Data!E5)</f>
        <v>1.2322355757648404</v>
      </c>
      <c r="F5" s="19">
        <f>LN(Data!F5)</f>
        <v>1.1321933557872381</v>
      </c>
      <c r="G5" s="19">
        <f>LN(Data!G5)</f>
        <v>1.1074755690809661</v>
      </c>
      <c r="H5" s="19">
        <f>LN(Data!H5)</f>
        <v>1.164068305715791</v>
      </c>
      <c r="I5" s="19">
        <f>LN(Data!I5)</f>
        <v>1.2131555042366384</v>
      </c>
      <c r="J5" s="19">
        <f>LN(Data!J5)</f>
        <v>0.94650633667427608</v>
      </c>
      <c r="K5" s="19">
        <f>LN(Data!K5)</f>
        <v>0.96619995215415666</v>
      </c>
      <c r="M5" s="8">
        <f>1+Data!M5/100</f>
        <v>1.1132216396604164</v>
      </c>
      <c r="N5" s="8">
        <f>1+Data!N5/100</f>
        <v>1.1074683491638959</v>
      </c>
      <c r="O5" s="8">
        <f>1+Data!O5/100</f>
        <v>1.0961053739032809</v>
      </c>
      <c r="P5" s="8">
        <f>1+Data!P5/100</f>
        <v>1.0902448199536907</v>
      </c>
      <c r="Q5" s="8">
        <f>1+Data!Q5/100</f>
        <v>1.0839070776241984</v>
      </c>
      <c r="R5" s="8">
        <f>1+Data!R5/100</f>
        <v>1.0699699102942233</v>
      </c>
      <c r="S5" s="8">
        <f>1+Data!S5/100</f>
        <v>1.0625979985960974</v>
      </c>
      <c r="T5" s="8">
        <f>1+Data!T5/100</f>
        <v>1.0509128655796838</v>
      </c>
      <c r="U5" s="8">
        <f>1+Data!U5/100</f>
        <v>1.036741094265464</v>
      </c>
      <c r="V5" s="8">
        <f>1+Data!V5/100</f>
        <v>1.0302025791062963</v>
      </c>
      <c r="W5" s="8">
        <f>1+Data!W5/100</f>
        <v>1.0167987058424961</v>
      </c>
      <c r="X5" s="8">
        <f>1+Data!X5/100</f>
        <v>1.0104902158832321</v>
      </c>
      <c r="AA5" s="9">
        <f>VLOOKUP(ROUND(B5,2),Parameters!$B$4:$C$164,2,FALSE)</f>
        <v>0.92930000000000001</v>
      </c>
      <c r="AB5" s="9">
        <f>VLOOKUP(ROUND(C5,2),Parameters!$B$4:$C$164,2,FALSE)</f>
        <v>0.92930000000000001</v>
      </c>
      <c r="AC5" s="9">
        <f>VLOOKUP(ROUND(D5,2),Parameters!$B$4:$C$164,2,FALSE)</f>
        <v>0.87</v>
      </c>
      <c r="AD5" s="9">
        <f>VLOOKUP(ROUND(E5,2),Parameters!$B$4:$C$164,2,FALSE)</f>
        <v>0.92930000000000001</v>
      </c>
      <c r="AE5" s="9">
        <f>VLOOKUP(ROUND(F5,2),Parameters!$B$4:$C$164,2,FALSE)</f>
        <v>0.91830000000000001</v>
      </c>
      <c r="AF5" s="9">
        <f>VLOOKUP(ROUND(G5,2),Parameters!$B$4:$C$164,2,FALSE)</f>
        <v>0.91</v>
      </c>
      <c r="AG5" s="9">
        <f>VLOOKUP(ROUND(H5,2),Parameters!$B$4:$C$164,2,FALSE)</f>
        <v>0.92449999999999999</v>
      </c>
      <c r="AH5" s="9">
        <f>VLOOKUP(ROUND(I5,2),Parameters!$B$4:$C$164,2,FALSE)</f>
        <v>0.92930000000000001</v>
      </c>
      <c r="AI5" s="9">
        <f>VLOOKUP(ROUND(J5,2),Parameters!$B$4:$C$164,2,FALSE)</f>
        <v>0.75</v>
      </c>
      <c r="AJ5" s="9">
        <f>VLOOKUP(ROUND(K5,2),Parameters!$B$4:$C$164,2,FALSE)</f>
        <v>0.77</v>
      </c>
    </row>
    <row r="6" spans="1:36" x14ac:dyDescent="0.35">
      <c r="A6">
        <v>2</v>
      </c>
      <c r="B6" s="19">
        <f>LN(Data!B6)</f>
        <v>1.2947646948390497</v>
      </c>
      <c r="C6" s="19">
        <f>LN(Data!C6)</f>
        <v>1.3844513635336142</v>
      </c>
      <c r="D6" s="19">
        <f>LN(Data!D6)</f>
        <v>1.2265734602882494</v>
      </c>
      <c r="E6" s="19">
        <f>LN(Data!E6)</f>
        <v>1.1586792300231592</v>
      </c>
      <c r="F6" s="19">
        <f>LN(Data!F6)</f>
        <v>1.0965834696637686</v>
      </c>
      <c r="G6" s="19">
        <f>LN(Data!G6)</f>
        <v>1.0166068007621649</v>
      </c>
      <c r="H6" s="19">
        <f>LN(Data!H6)</f>
        <v>1.1171196576987739</v>
      </c>
      <c r="I6" s="19">
        <f>LN(Data!I6)</f>
        <v>1.1961490104425279</v>
      </c>
      <c r="J6" s="19">
        <f>LN(Data!J6)</f>
        <v>1.2098291722871872</v>
      </c>
      <c r="K6" s="19">
        <f>LN(Data!K6)</f>
        <v>1.1152397244070482</v>
      </c>
      <c r="M6" s="8">
        <f>1+Data!M6/100</f>
        <v>1.1148721979391205</v>
      </c>
      <c r="N6" s="8">
        <f>1+Data!N6/100</f>
        <v>1.1038727382054818</v>
      </c>
      <c r="O6" s="8">
        <f>1+Data!O6/100</f>
        <v>1.0900691343117388</v>
      </c>
      <c r="P6" s="8">
        <f>1+Data!P6/100</f>
        <v>1.0815831064431904</v>
      </c>
      <c r="Q6" s="8">
        <f>1+Data!Q6/100</f>
        <v>1.0740771166401326</v>
      </c>
      <c r="R6" s="8">
        <f>1+Data!R6/100</f>
        <v>1.0619392282749915</v>
      </c>
      <c r="S6" s="8">
        <f>1+Data!S6/100</f>
        <v>1.0521350054214118</v>
      </c>
      <c r="T6" s="8">
        <f>1+Data!T6/100</f>
        <v>1.0406596864689259</v>
      </c>
      <c r="U6" s="8">
        <f>1+Data!U6/100</f>
        <v>1.0306432594898007</v>
      </c>
      <c r="V6" s="8">
        <f>1+Data!V6/100</f>
        <v>1.0219722541070482</v>
      </c>
      <c r="W6" s="8">
        <f>1+Data!W6/100</f>
        <v>1.0131357875313833</v>
      </c>
      <c r="X6" s="8">
        <f>1+Data!X6/100</f>
        <v>1.0080500543399109</v>
      </c>
      <c r="AA6" s="9">
        <f>VLOOKUP(ROUND(B6,2),Parameters!$B$4:$C$164,2,FALSE)</f>
        <v>0.92930000000000001</v>
      </c>
      <c r="AB6" s="9">
        <f>VLOOKUP(ROUND(C6,2),Parameters!$B$4:$C$164,2,FALSE)</f>
        <v>0.92930000000000001</v>
      </c>
      <c r="AC6" s="9">
        <f>VLOOKUP(ROUND(D6,2),Parameters!$B$4:$C$164,2,FALSE)</f>
        <v>0.92930000000000001</v>
      </c>
      <c r="AD6" s="9">
        <f>VLOOKUP(ROUND(E6,2),Parameters!$B$4:$C$164,2,FALSE)</f>
        <v>0.92449999999999999</v>
      </c>
      <c r="AE6" s="9">
        <f>VLOOKUP(ROUND(F6,2),Parameters!$B$4:$C$164,2,FALSE)</f>
        <v>0.9</v>
      </c>
      <c r="AF6" s="9">
        <f>VLOOKUP(ROUND(G6,2),Parameters!$B$4:$C$164,2,FALSE)</f>
        <v>0.82</v>
      </c>
      <c r="AG6" s="9">
        <f>VLOOKUP(ROUND(H6,2),Parameters!$B$4:$C$164,2,FALSE)</f>
        <v>0.91500000000000004</v>
      </c>
      <c r="AH6" s="9">
        <f>VLOOKUP(ROUND(I6,2),Parameters!$B$4:$C$164,2,FALSE)</f>
        <v>0.92930000000000001</v>
      </c>
      <c r="AI6" s="9">
        <f>VLOOKUP(ROUND(J6,2),Parameters!$B$4:$C$164,2,FALSE)</f>
        <v>0.92930000000000001</v>
      </c>
      <c r="AJ6" s="9">
        <f>VLOOKUP(ROUND(K6,2),Parameters!$B$4:$C$164,2,FALSE)</f>
        <v>0.91500000000000004</v>
      </c>
    </row>
    <row r="7" spans="1:36" x14ac:dyDescent="0.35">
      <c r="A7">
        <v>3</v>
      </c>
      <c r="B7" s="19">
        <f>LN(Data!B7)</f>
        <v>1.2361360684178069</v>
      </c>
      <c r="C7" s="19">
        <f>LN(Data!C7)</f>
        <v>1.227506864646823</v>
      </c>
      <c r="D7" s="19">
        <f>LN(Data!D7)</f>
        <v>1.0278548827072589</v>
      </c>
      <c r="E7" s="19">
        <f>LN(Data!E7)</f>
        <v>1.0355566187935026</v>
      </c>
      <c r="F7" s="19">
        <f>LN(Data!F7)</f>
        <v>1.2337557831680792</v>
      </c>
      <c r="G7" s="19">
        <f>LN(Data!G7)</f>
        <v>0.99134226672713555</v>
      </c>
      <c r="H7" s="19">
        <f>LN(Data!H7)</f>
        <v>0.98550167777596753</v>
      </c>
      <c r="I7" s="19">
        <f>LN(Data!I7)</f>
        <v>1.1107254844109991</v>
      </c>
      <c r="J7" s="19">
        <f>LN(Data!J7)</f>
        <v>1.1325682293211148</v>
      </c>
      <c r="K7" s="19">
        <f>LN(Data!K7)</f>
        <v>1.064493332663893</v>
      </c>
      <c r="M7" s="8">
        <f>1+Data!M7/100</f>
        <v>1.1062035198752591</v>
      </c>
      <c r="N7" s="8">
        <f>1+Data!N7/100</f>
        <v>1.094950025441551</v>
      </c>
      <c r="O7" s="8">
        <f>1+Data!O7/100</f>
        <v>1.0834785021443467</v>
      </c>
      <c r="P7" s="8">
        <f>1+Data!P7/100</f>
        <v>1.0767244763465578</v>
      </c>
      <c r="Q7" s="8">
        <f>1+Data!Q7/100</f>
        <v>1.0633877963793181</v>
      </c>
      <c r="R7" s="8">
        <f>1+Data!R7/100</f>
        <v>1.0527965638454151</v>
      </c>
      <c r="S7" s="8">
        <f>1+Data!S7/100</f>
        <v>1.0420897672421239</v>
      </c>
      <c r="T7" s="8">
        <f>1+Data!T7/100</f>
        <v>1.0282353564440041</v>
      </c>
      <c r="U7" s="8">
        <f>1+Data!U7/100</f>
        <v>1.0177586211418417</v>
      </c>
      <c r="V7" s="8">
        <f>1+Data!V7/100</f>
        <v>1.0101117709748526</v>
      </c>
      <c r="W7" s="8">
        <f>1+Data!W7/100</f>
        <v>1</v>
      </c>
      <c r="X7" s="8">
        <f>1+Data!X7/100</f>
        <v>1</v>
      </c>
      <c r="AA7" s="9">
        <f>VLOOKUP(ROUND(B7,2),Parameters!$B$4:$C$164,2,FALSE)</f>
        <v>0.92930000000000001</v>
      </c>
      <c r="AB7" s="9">
        <f>VLOOKUP(ROUND(C7,2),Parameters!$B$4:$C$164,2,FALSE)</f>
        <v>0.92930000000000001</v>
      </c>
      <c r="AC7" s="9">
        <f>VLOOKUP(ROUND(D7,2),Parameters!$B$4:$C$164,2,FALSE)</f>
        <v>0.83</v>
      </c>
      <c r="AD7" s="9">
        <f>VLOOKUP(ROUND(E7,2),Parameters!$B$4:$C$164,2,FALSE)</f>
        <v>0.84</v>
      </c>
      <c r="AE7" s="9">
        <f>VLOOKUP(ROUND(F7,2),Parameters!$B$4:$C$164,2,FALSE)</f>
        <v>0.92930000000000001</v>
      </c>
      <c r="AF7" s="9">
        <f>VLOOKUP(ROUND(G7,2),Parameters!$B$4:$C$164,2,FALSE)</f>
        <v>0.79</v>
      </c>
      <c r="AG7" s="9">
        <f>VLOOKUP(ROUND(H7,2),Parameters!$B$4:$C$164,2,FALSE)</f>
        <v>0.79</v>
      </c>
      <c r="AH7" s="9">
        <f>VLOOKUP(ROUND(I7,2),Parameters!$B$4:$C$164,2,FALSE)</f>
        <v>0.91</v>
      </c>
      <c r="AI7" s="9">
        <f>VLOOKUP(ROUND(J7,2),Parameters!$B$4:$C$164,2,FALSE)</f>
        <v>0.91830000000000001</v>
      </c>
      <c r="AJ7" s="9">
        <f>VLOOKUP(ROUND(K7,2),Parameters!$B$4:$C$164,2,FALSE)</f>
        <v>0.86</v>
      </c>
    </row>
    <row r="8" spans="1:36" x14ac:dyDescent="0.35">
      <c r="A8">
        <v>4</v>
      </c>
      <c r="B8" s="19">
        <f>LN(Data!B8)</f>
        <v>1.2138061795695037</v>
      </c>
      <c r="C8" s="19">
        <f>LN(Data!C8)</f>
        <v>1.140530208392968</v>
      </c>
      <c r="D8" s="19">
        <f>LN(Data!D8)</f>
        <v>1.1283590327130868</v>
      </c>
      <c r="E8" s="19">
        <f>LN(Data!E8)</f>
        <v>1.0338895715151992</v>
      </c>
      <c r="F8" s="19">
        <f>LN(Data!F8)</f>
        <v>1.1686525510036896</v>
      </c>
      <c r="G8" s="19">
        <f>LN(Data!G8)</f>
        <v>1.1802455134833707</v>
      </c>
      <c r="H8" s="19">
        <f>LN(Data!H8)</f>
        <v>1.2846157313785891</v>
      </c>
      <c r="I8" s="19">
        <f>LN(Data!I8)</f>
        <v>1.3570202429710039</v>
      </c>
      <c r="J8" s="19">
        <f>LN(Data!J8)</f>
        <v>1.1565804056501048</v>
      </c>
      <c r="K8" s="19">
        <f>LN(Data!K8)</f>
        <v>1.2119340701260193</v>
      </c>
      <c r="M8" s="8">
        <f>1+Data!M8/100</f>
        <v>1.1097071681649788</v>
      </c>
      <c r="N8" s="8">
        <f>1+Data!N8/100</f>
        <v>1.0948180029770884</v>
      </c>
      <c r="O8" s="8">
        <f>1+Data!O8/100</f>
        <v>1.0851726738185943</v>
      </c>
      <c r="P8" s="8">
        <f>1+Data!P8/100</f>
        <v>1.0794278357765847</v>
      </c>
      <c r="Q8" s="8">
        <f>1+Data!Q8/100</f>
        <v>1.0730918725635883</v>
      </c>
      <c r="R8" s="8">
        <f>1+Data!R8/100</f>
        <v>1.0660802496246475</v>
      </c>
      <c r="S8" s="8">
        <f>1+Data!S8/100</f>
        <v>1.0599290841729931</v>
      </c>
      <c r="T8" s="8">
        <f>1+Data!T8/100</f>
        <v>1.0497528459271006</v>
      </c>
      <c r="U8" s="8">
        <f>1+Data!U8/100</f>
        <v>1.0347747189734302</v>
      </c>
      <c r="V8" s="8">
        <f>1+Data!V8/100</f>
        <v>1.0217655042399065</v>
      </c>
      <c r="W8" s="8">
        <f>1+Data!W8/100</f>
        <v>1.0113249755763016</v>
      </c>
      <c r="X8" s="8">
        <f>1+Data!X8/100</f>
        <v>1.0028062757633063</v>
      </c>
      <c r="AA8" s="9">
        <f>VLOOKUP(ROUND(B8,2),Parameters!$B$4:$C$164,2,FALSE)</f>
        <v>0.92930000000000001</v>
      </c>
      <c r="AB8" s="9">
        <f>VLOOKUP(ROUND(C8,2),Parameters!$B$4:$C$164,2,FALSE)</f>
        <v>0.92079999999999995</v>
      </c>
      <c r="AC8" s="9">
        <f>VLOOKUP(ROUND(D8,2),Parameters!$B$4:$C$164,2,FALSE)</f>
        <v>0.91830000000000001</v>
      </c>
      <c r="AD8" s="9">
        <f>VLOOKUP(ROUND(E8,2),Parameters!$B$4:$C$164,2,FALSE)</f>
        <v>0.83</v>
      </c>
      <c r="AE8" s="9">
        <f>VLOOKUP(ROUND(F8,2),Parameters!$B$4:$C$164,2,FALSE)</f>
        <v>0.92589999999999995</v>
      </c>
      <c r="AF8" s="9">
        <f>VLOOKUP(ROUND(G8,2),Parameters!$B$4:$C$164,2,FALSE)</f>
        <v>0.92720000000000002</v>
      </c>
      <c r="AG8" s="9">
        <f>VLOOKUP(ROUND(H8,2),Parameters!$B$4:$C$164,2,FALSE)</f>
        <v>0.92930000000000001</v>
      </c>
      <c r="AH8" s="9">
        <f>VLOOKUP(ROUND(I8,2),Parameters!$B$4:$C$164,2,FALSE)</f>
        <v>0.92930000000000001</v>
      </c>
      <c r="AI8" s="9">
        <f>VLOOKUP(ROUND(J8,2),Parameters!$B$4:$C$164,2,FALSE)</f>
        <v>0.92449999999999999</v>
      </c>
      <c r="AJ8" s="9">
        <f>VLOOKUP(ROUND(K8,2),Parameters!$B$4:$C$164,2,FALSE)</f>
        <v>0.92930000000000001</v>
      </c>
    </row>
    <row r="9" spans="1:36" x14ac:dyDescent="0.35">
      <c r="A9">
        <v>5</v>
      </c>
      <c r="B9" s="19">
        <f>LN(Data!B9)</f>
        <v>1.2726986682295751</v>
      </c>
      <c r="C9" s="19">
        <f>LN(Data!C9)</f>
        <v>1.3233465526041348</v>
      </c>
      <c r="D9" s="19">
        <f>LN(Data!D9)</f>
        <v>1.0764831065208873</v>
      </c>
      <c r="E9" s="19">
        <f>LN(Data!E9)</f>
        <v>1.3378542634896537</v>
      </c>
      <c r="F9" s="19">
        <f>LN(Data!F9)</f>
        <v>1.2019075683987375</v>
      </c>
      <c r="G9" s="19">
        <f>LN(Data!G9)</f>
        <v>1.1652785638715073</v>
      </c>
      <c r="H9" s="19">
        <f>LN(Data!H9)</f>
        <v>1.1463139627775616</v>
      </c>
      <c r="I9" s="19">
        <f>LN(Data!I9)</f>
        <v>1.1057758394781161</v>
      </c>
      <c r="J9" s="19">
        <f>LN(Data!J9)</f>
        <v>1.103490061070812</v>
      </c>
      <c r="K9" s="19">
        <f>LN(Data!K9)</f>
        <v>1.1218089986141175</v>
      </c>
      <c r="M9" s="8">
        <f>1+Data!M9/100</f>
        <v>1.1104129150751949</v>
      </c>
      <c r="N9" s="8">
        <f>1+Data!N9/100</f>
        <v>1.1036600381542729</v>
      </c>
      <c r="O9" s="8">
        <f>1+Data!O9/100</f>
        <v>1.0916017178811925</v>
      </c>
      <c r="P9" s="8">
        <f>1+Data!P9/100</f>
        <v>1.078003705171755</v>
      </c>
      <c r="Q9" s="8">
        <f>1+Data!Q9/100</f>
        <v>1.0724569247430327</v>
      </c>
      <c r="R9" s="8">
        <f>1+Data!R9/100</f>
        <v>1.0655237113121061</v>
      </c>
      <c r="S9" s="8">
        <f>1+Data!S9/100</f>
        <v>1.0519455707376655</v>
      </c>
      <c r="T9" s="8">
        <f>1+Data!T9/100</f>
        <v>1.0463758622705368</v>
      </c>
      <c r="U9" s="8">
        <f>1+Data!U9/100</f>
        <v>1.0366246755196757</v>
      </c>
      <c r="V9" s="8">
        <f>1+Data!V9/100</f>
        <v>1.02166225359994</v>
      </c>
      <c r="W9" s="8">
        <f>1+Data!W9/100</f>
        <v>1.0101673848561947</v>
      </c>
      <c r="X9" s="8">
        <f>1+Data!X9/100</f>
        <v>1</v>
      </c>
      <c r="AA9" s="9">
        <f>VLOOKUP(ROUND(B9,2),Parameters!$B$4:$C$164,2,FALSE)</f>
        <v>0.92930000000000001</v>
      </c>
      <c r="AB9" s="9">
        <f>VLOOKUP(ROUND(C9,2),Parameters!$B$4:$C$164,2,FALSE)</f>
        <v>0.92930000000000001</v>
      </c>
      <c r="AC9" s="9">
        <f>VLOOKUP(ROUND(D9,2),Parameters!$B$4:$C$164,2,FALSE)</f>
        <v>0.88</v>
      </c>
      <c r="AD9" s="9">
        <f>VLOOKUP(ROUND(E9,2),Parameters!$B$4:$C$164,2,FALSE)</f>
        <v>0.92930000000000001</v>
      </c>
      <c r="AE9" s="9">
        <f>VLOOKUP(ROUND(F9,2),Parameters!$B$4:$C$164,2,FALSE)</f>
        <v>0.92930000000000001</v>
      </c>
      <c r="AF9" s="9">
        <f>VLOOKUP(ROUND(G9,2),Parameters!$B$4:$C$164,2,FALSE)</f>
        <v>0.92589999999999995</v>
      </c>
      <c r="AG9" s="9">
        <f>VLOOKUP(ROUND(H9,2),Parameters!$B$4:$C$164,2,FALSE)</f>
        <v>0.92279999999999995</v>
      </c>
      <c r="AH9" s="9">
        <f>VLOOKUP(ROUND(I9,2),Parameters!$B$4:$C$164,2,FALSE)</f>
        <v>0.91</v>
      </c>
      <c r="AI9" s="9">
        <f>VLOOKUP(ROUND(J9,2),Parameters!$B$4:$C$164,2,FALSE)</f>
        <v>0.9</v>
      </c>
      <c r="AJ9" s="9">
        <f>VLOOKUP(ROUND(K9,2),Parameters!$B$4:$C$164,2,FALSE)</f>
        <v>0.91500000000000004</v>
      </c>
    </row>
    <row r="10" spans="1:36" x14ac:dyDescent="0.35">
      <c r="A10">
        <v>6</v>
      </c>
      <c r="B10" s="19">
        <f>LN(Data!B10)</f>
        <v>1.1578110126431269</v>
      </c>
      <c r="C10" s="19">
        <f>LN(Data!C10)</f>
        <v>1.1873342141934393</v>
      </c>
      <c r="D10" s="19">
        <f>LN(Data!D10)</f>
        <v>1.2008320983572942</v>
      </c>
      <c r="E10" s="31">
        <f>LN(Data!E10)</f>
        <v>1.0394301543428022</v>
      </c>
      <c r="F10" s="31">
        <f>LN(Data!F10)</f>
        <v>1.1903712108422719</v>
      </c>
      <c r="G10" s="31">
        <f>LN(Data!G10)</f>
        <v>0.93602953744294948</v>
      </c>
      <c r="H10" s="31">
        <f>LN(Data!H10)</f>
        <v>1.0198547694796372</v>
      </c>
      <c r="I10" s="31">
        <f>LN(Data!I10)</f>
        <v>0.97283983988297895</v>
      </c>
      <c r="J10" s="31">
        <f>LN(Data!J10)</f>
        <v>1.2005562471220219</v>
      </c>
      <c r="K10" s="31">
        <f>LN(Data!K10)</f>
        <v>1.1480135198129897</v>
      </c>
      <c r="M10" s="8">
        <f>1+Data!M10/100</f>
        <v>1.1131023086613778</v>
      </c>
      <c r="N10" s="8">
        <f>1+Data!N10/100</f>
        <v>1.0996105679058652</v>
      </c>
      <c r="O10" s="8">
        <f>1+Data!O10/100</f>
        <v>1.0850372192317186</v>
      </c>
      <c r="P10" s="8">
        <f>1+Data!P10/100</f>
        <v>1.0760341235838298</v>
      </c>
      <c r="Q10" s="8">
        <f>1+Data!Q10/100</f>
        <v>1.0692822796125745</v>
      </c>
      <c r="R10" s="8">
        <f>1+Data!R10/100</f>
        <v>1.0564072895537415</v>
      </c>
      <c r="S10" s="8">
        <f>1+Data!S10/100</f>
        <v>1.0438681522890481</v>
      </c>
      <c r="T10" s="8">
        <f>1+Data!T10/100</f>
        <v>1.0343557899023639</v>
      </c>
      <c r="U10" s="8">
        <f>1+Data!U10/100</f>
        <v>1.0289122025914275</v>
      </c>
      <c r="V10" s="8">
        <f>1+Data!V10/100</f>
        <v>1.0232759573451413</v>
      </c>
      <c r="W10" s="8">
        <f>1+Data!W10/100</f>
        <v>1.0179615264647335</v>
      </c>
      <c r="X10" s="8">
        <f>1+Data!X10/100</f>
        <v>1.0103878393025476</v>
      </c>
      <c r="AA10" s="9">
        <f>VLOOKUP(ROUND(B10,2),Parameters!$B$4:$C$164,2,FALSE)</f>
        <v>0.92449999999999999</v>
      </c>
      <c r="AB10" s="9">
        <f>VLOOKUP(ROUND(C10,2),Parameters!$B$4:$C$164,2,FALSE)</f>
        <v>0.92830000000000001</v>
      </c>
      <c r="AC10" s="9">
        <f>VLOOKUP(ROUND(D10,2),Parameters!$B$4:$C$164,2,FALSE)</f>
        <v>0.92930000000000001</v>
      </c>
      <c r="AD10" s="9">
        <f>VLOOKUP(ROUND(E10,2),Parameters!$B$4:$C$164,2,FALSE)</f>
        <v>0.84</v>
      </c>
      <c r="AE10" s="9">
        <f>VLOOKUP(ROUND(F10,2),Parameters!$B$4:$C$164,2,FALSE)</f>
        <v>0.92830000000000001</v>
      </c>
      <c r="AF10" s="9">
        <f>VLOOKUP(ROUND(G10,2),Parameters!$B$4:$C$164,2,FALSE)</f>
        <v>0.74</v>
      </c>
      <c r="AG10" s="9">
        <f>VLOOKUP(ROUND(H10,2),Parameters!$B$4:$C$164,2,FALSE)</f>
        <v>0.82</v>
      </c>
      <c r="AH10" s="9">
        <f>VLOOKUP(ROUND(I10,2),Parameters!$B$4:$C$164,2,FALSE)</f>
        <v>0.77</v>
      </c>
      <c r="AI10" s="9">
        <f>VLOOKUP(ROUND(J10,2),Parameters!$B$4:$C$164,2,FALSE)</f>
        <v>0.92930000000000001</v>
      </c>
      <c r="AJ10" s="9">
        <f>VLOOKUP(ROUND(K10,2),Parameters!$B$4:$C$164,2,FALSE)</f>
        <v>0.92279999999999995</v>
      </c>
    </row>
    <row r="11" spans="1:36" x14ac:dyDescent="0.35">
      <c r="A11">
        <v>7</v>
      </c>
      <c r="B11" s="19">
        <f>LN(Data!B11)</f>
        <v>1.1220511160379831</v>
      </c>
      <c r="C11" s="19">
        <f>LN(Data!C11)</f>
        <v>1.1926272225908794</v>
      </c>
      <c r="D11" s="19">
        <f>LN(Data!D11)</f>
        <v>1.253377054282097</v>
      </c>
      <c r="E11" s="31">
        <f>LN(Data!E11)</f>
        <v>1.2791125624379058</v>
      </c>
      <c r="F11" s="31">
        <f>LN(Data!F11)</f>
        <v>0.962916863940804</v>
      </c>
      <c r="G11" s="31">
        <f>LN(Data!G11)</f>
        <v>1.2304010416460518</v>
      </c>
      <c r="H11" s="31">
        <f>LN(Data!H11)</f>
        <v>1.0443515952263027</v>
      </c>
      <c r="I11" s="31">
        <f>LN(Data!I11)</f>
        <v>1.1160763208387177</v>
      </c>
      <c r="J11" s="31">
        <f>LN(Data!J11)</f>
        <v>1.2071933653611264</v>
      </c>
      <c r="K11" s="31">
        <f>LN(Data!K11)</f>
        <v>1.3080013761606804</v>
      </c>
      <c r="M11" s="8">
        <f>1+Data!M11/100</f>
        <v>1.1122310873199619</v>
      </c>
      <c r="N11" s="8">
        <f>1+Data!N11/100</f>
        <v>1.1067327135198177</v>
      </c>
      <c r="O11" s="8">
        <f>1+Data!O11/100</f>
        <v>1.091776589656301</v>
      </c>
      <c r="P11" s="8">
        <f>1+Data!P11/100</f>
        <v>1.0860432307814243</v>
      </c>
      <c r="Q11" s="8">
        <f>1+Data!Q11/100</f>
        <v>1.0780518253531692</v>
      </c>
      <c r="R11" s="8">
        <f>1+Data!R11/100</f>
        <v>1.0658438827902019</v>
      </c>
      <c r="S11" s="8">
        <f>1+Data!S11/100</f>
        <v>1.0535909071969778</v>
      </c>
      <c r="T11" s="8">
        <f>1+Data!T11/100</f>
        <v>1.0466899594856323</v>
      </c>
      <c r="U11" s="8">
        <f>1+Data!U11/100</f>
        <v>1.0321532417131503</v>
      </c>
      <c r="V11" s="8">
        <f>1+Data!V11/100</f>
        <v>1.0239158867175424</v>
      </c>
      <c r="W11" s="8">
        <f>1+Data!W11/100</f>
        <v>1.0113073552120284</v>
      </c>
      <c r="X11" s="8">
        <f>1+Data!X11/100</f>
        <v>1</v>
      </c>
      <c r="AA11" s="9">
        <f>VLOOKUP(ROUND(B11,2),Parameters!$B$4:$C$164,2,FALSE)</f>
        <v>0.91500000000000004</v>
      </c>
      <c r="AB11" s="9">
        <f>VLOOKUP(ROUND(C11,2),Parameters!$B$4:$C$164,2,FALSE)</f>
        <v>0.92830000000000001</v>
      </c>
      <c r="AC11" s="9">
        <f>VLOOKUP(ROUND(D11,2),Parameters!$B$4:$C$164,2,FALSE)</f>
        <v>0.92930000000000001</v>
      </c>
      <c r="AD11" s="9">
        <f>VLOOKUP(ROUND(E11,2),Parameters!$B$4:$C$164,2,FALSE)</f>
        <v>0.92930000000000001</v>
      </c>
      <c r="AE11" s="9">
        <f>VLOOKUP(ROUND(F11,2),Parameters!$B$4:$C$164,2,FALSE)</f>
        <v>0.76</v>
      </c>
      <c r="AF11" s="9">
        <f>VLOOKUP(ROUND(G11,2),Parameters!$B$4:$C$164,2,FALSE)</f>
        <v>0.92930000000000001</v>
      </c>
      <c r="AG11" s="9">
        <f>VLOOKUP(ROUND(H11,2),Parameters!$B$4:$C$164,2,FALSE)</f>
        <v>0.84</v>
      </c>
      <c r="AH11" s="9">
        <f>VLOOKUP(ROUND(I11,2),Parameters!$B$4:$C$164,2,FALSE)</f>
        <v>0.91500000000000004</v>
      </c>
      <c r="AI11" s="9">
        <f>VLOOKUP(ROUND(J11,2),Parameters!$B$4:$C$164,2,FALSE)</f>
        <v>0.92930000000000001</v>
      </c>
      <c r="AJ11" s="9">
        <f>VLOOKUP(ROUND(K11,2),Parameters!$B$4:$C$164,2,FALSE)</f>
        <v>0.92930000000000001</v>
      </c>
    </row>
    <row r="12" spans="1:36" x14ac:dyDescent="0.35">
      <c r="A12">
        <v>8</v>
      </c>
      <c r="B12" s="19">
        <f>LN(Data!B12)</f>
        <v>1.1619667477581281</v>
      </c>
      <c r="C12" s="19">
        <f>LN(Data!C12)</f>
        <v>1.0289130135082409</v>
      </c>
      <c r="D12" s="19">
        <f>LN(Data!D12)</f>
        <v>1.3257540396777046</v>
      </c>
      <c r="E12" s="31">
        <f>LN(Data!E12)</f>
        <v>1.1819192467568225</v>
      </c>
      <c r="F12" s="31">
        <f>LN(Data!F12)</f>
        <v>1.230749374146838</v>
      </c>
      <c r="G12" s="31">
        <f>LN(Data!G12)</f>
        <v>1.1770602064966726</v>
      </c>
      <c r="H12" s="31">
        <f>LN(Data!H12)</f>
        <v>1.041516384339721</v>
      </c>
      <c r="I12" s="31">
        <f>LN(Data!I12)</f>
        <v>1.263230270948154</v>
      </c>
      <c r="J12" s="31">
        <f>LN(Data!J12)</f>
        <v>1.1125848969962846</v>
      </c>
      <c r="K12" s="31">
        <f>LN(Data!K12)</f>
        <v>1.1813430323370202</v>
      </c>
      <c r="M12" s="8">
        <f>1+Data!M12/100</f>
        <v>1.1058215480447278</v>
      </c>
      <c r="N12" s="8">
        <f>1+Data!N12/100</f>
        <v>1.0928921780002052</v>
      </c>
      <c r="O12" s="8">
        <f>1+Data!O12/100</f>
        <v>1.0805735241710428</v>
      </c>
      <c r="P12" s="8">
        <f>1+Data!P12/100</f>
        <v>1.0667305754538643</v>
      </c>
      <c r="Q12" s="8">
        <f>1+Data!Q12/100</f>
        <v>1.0602861165033164</v>
      </c>
      <c r="R12" s="8">
        <f>1+Data!R12/100</f>
        <v>1.0545679509887402</v>
      </c>
      <c r="S12" s="8">
        <f>1+Data!S12/100</f>
        <v>1.0412174576787352</v>
      </c>
      <c r="T12" s="8">
        <f>1+Data!T12/100</f>
        <v>1.0297744781425651</v>
      </c>
      <c r="U12" s="8">
        <f>1+Data!U12/100</f>
        <v>1.0206719317127018</v>
      </c>
      <c r="V12" s="8">
        <f>1+Data!V12/100</f>
        <v>1.009755792938376</v>
      </c>
      <c r="W12" s="8">
        <f>1+Data!W12/100</f>
        <v>1.0033979856143609</v>
      </c>
      <c r="X12" s="8">
        <f>1+Data!X12/100</f>
        <v>1</v>
      </c>
      <c r="AA12" s="9">
        <f>VLOOKUP(ROUND(B12,2),Parameters!$B$4:$C$164,2,FALSE)</f>
        <v>0.92449999999999999</v>
      </c>
      <c r="AB12" s="9">
        <f>VLOOKUP(ROUND(C12,2),Parameters!$B$4:$C$164,2,FALSE)</f>
        <v>0.83</v>
      </c>
      <c r="AC12" s="9">
        <f>VLOOKUP(ROUND(D12,2),Parameters!$B$4:$C$164,2,FALSE)</f>
        <v>0.92930000000000001</v>
      </c>
      <c r="AD12" s="9">
        <f>VLOOKUP(ROUND(E12,2),Parameters!$B$4:$C$164,2,FALSE)</f>
        <v>0.92720000000000002</v>
      </c>
      <c r="AE12" s="9">
        <f>VLOOKUP(ROUND(F12,2),Parameters!$B$4:$C$164,2,FALSE)</f>
        <v>0.92930000000000001</v>
      </c>
      <c r="AF12" s="9">
        <f>VLOOKUP(ROUND(G12,2),Parameters!$B$4:$C$164,2,FALSE)</f>
        <v>0.92720000000000002</v>
      </c>
      <c r="AG12" s="9">
        <f>VLOOKUP(ROUND(H12,2),Parameters!$B$4:$C$164,2,FALSE)</f>
        <v>0.84</v>
      </c>
      <c r="AH12" s="9">
        <f>VLOOKUP(ROUND(I12,2),Parameters!$B$4:$C$164,2,FALSE)</f>
        <v>0.92930000000000001</v>
      </c>
      <c r="AI12" s="9">
        <f>VLOOKUP(ROUND(J12,2),Parameters!$B$4:$C$164,2,FALSE)</f>
        <v>0.91</v>
      </c>
      <c r="AJ12" s="9">
        <f>VLOOKUP(ROUND(K12,2),Parameters!$B$4:$C$164,2,FALSE)</f>
        <v>0.92720000000000002</v>
      </c>
    </row>
    <row r="13" spans="1:36" x14ac:dyDescent="0.35">
      <c r="A13">
        <v>9</v>
      </c>
      <c r="B13" s="19">
        <f>LN(Data!B13)</f>
        <v>1.2676395212022338</v>
      </c>
      <c r="C13" s="19">
        <f>LN(Data!C13)</f>
        <v>1.0731648906308855</v>
      </c>
      <c r="D13" s="19">
        <f>LN(Data!D13)</f>
        <v>1.064838015706518</v>
      </c>
      <c r="E13" s="31">
        <f>LN(Data!E13)</f>
        <v>1.1754761084735954</v>
      </c>
      <c r="F13" s="31">
        <f>LN(Data!F13)</f>
        <v>1.0892911962702287</v>
      </c>
      <c r="G13" s="31">
        <f>LN(Data!G13)</f>
        <v>1.0111870467425115</v>
      </c>
      <c r="H13" s="31">
        <f>LN(Data!H13)</f>
        <v>1.1087796635519562</v>
      </c>
      <c r="I13" s="31">
        <f>LN(Data!I13)</f>
        <v>1.093050445397471</v>
      </c>
      <c r="J13" s="31">
        <f>LN(Data!J13)</f>
        <v>1.153053587738935</v>
      </c>
      <c r="K13" s="31">
        <f>LN(Data!K13)</f>
        <v>1.0770398047374161</v>
      </c>
      <c r="M13" s="8">
        <f>1+Data!M13/100</f>
        <v>1.109298195290366</v>
      </c>
      <c r="N13" s="8">
        <f>1+Data!N13/100</f>
        <v>1.0977583857757132</v>
      </c>
      <c r="O13" s="8">
        <f>1+Data!O13/100</f>
        <v>1.0899744517704095</v>
      </c>
      <c r="P13" s="8">
        <f>1+Data!P13/100</f>
        <v>1.0798734075321859</v>
      </c>
      <c r="Q13" s="8">
        <f>1+Data!Q13/100</f>
        <v>1.0731347708261367</v>
      </c>
      <c r="R13" s="8">
        <f>1+Data!R13/100</f>
        <v>1.0605003740730854</v>
      </c>
      <c r="S13" s="8">
        <f>1+Data!S13/100</f>
        <v>1.0478288805077252</v>
      </c>
      <c r="T13" s="8">
        <f>1+Data!T13/100</f>
        <v>1.0419216136842557</v>
      </c>
      <c r="U13" s="8">
        <f>1+Data!U13/100</f>
        <v>1.0310331319250827</v>
      </c>
      <c r="V13" s="8">
        <f>1+Data!V13/100</f>
        <v>1.0209645978153579</v>
      </c>
      <c r="W13" s="8">
        <f>1+Data!W13/100</f>
        <v>1.0059862235178061</v>
      </c>
      <c r="X13" s="8">
        <f>1+Data!X13/100</f>
        <v>1</v>
      </c>
      <c r="AA13" s="9">
        <f>VLOOKUP(ROUND(B13,2),Parameters!$B$4:$C$164,2,FALSE)</f>
        <v>0.92930000000000001</v>
      </c>
      <c r="AB13" s="9">
        <f>VLOOKUP(ROUND(C13,2),Parameters!$B$4:$C$164,2,FALSE)</f>
        <v>0.87</v>
      </c>
      <c r="AC13" s="9">
        <f>VLOOKUP(ROUND(D13,2),Parameters!$B$4:$C$164,2,FALSE)</f>
        <v>0.86</v>
      </c>
      <c r="AD13" s="9">
        <f>VLOOKUP(ROUND(E13,2),Parameters!$B$4:$C$164,2,FALSE)</f>
        <v>0.92720000000000002</v>
      </c>
      <c r="AE13" s="9">
        <f>VLOOKUP(ROUND(F13,2),Parameters!$B$4:$C$164,2,FALSE)</f>
        <v>0.89</v>
      </c>
      <c r="AF13" s="9">
        <f>VLOOKUP(ROUND(G13,2),Parameters!$B$4:$C$164,2,FALSE)</f>
        <v>0.81</v>
      </c>
      <c r="AG13" s="9">
        <f>VLOOKUP(ROUND(H13,2),Parameters!$B$4:$C$164,2,FALSE)</f>
        <v>0.91</v>
      </c>
      <c r="AH13" s="9">
        <f>VLOOKUP(ROUND(I13,2),Parameters!$B$4:$C$164,2,FALSE)</f>
        <v>0.89</v>
      </c>
      <c r="AI13" s="9">
        <f>VLOOKUP(ROUND(J13,2),Parameters!$B$4:$C$164,2,FALSE)</f>
        <v>0.92279999999999995</v>
      </c>
      <c r="AJ13" s="9">
        <f>VLOOKUP(ROUND(K13,2),Parameters!$B$4:$C$164,2,FALSE)</f>
        <v>0.88</v>
      </c>
    </row>
    <row r="14" spans="1:36" x14ac:dyDescent="0.35">
      <c r="A14">
        <v>10</v>
      </c>
      <c r="B14" s="19">
        <f>LN(Data!B14)</f>
        <v>1.0594168590979152</v>
      </c>
      <c r="C14" s="19">
        <f>LN(Data!C14)</f>
        <v>1.0012529110381441</v>
      </c>
      <c r="D14" s="19">
        <f>LN(Data!D14)</f>
        <v>1.0401005362456432</v>
      </c>
      <c r="E14" s="31">
        <f>LN(Data!E14)</f>
        <v>1.3749601935673343</v>
      </c>
      <c r="F14" s="31">
        <f>LN(Data!F14)</f>
        <v>1.1302544091068452</v>
      </c>
      <c r="G14" s="31">
        <f>LN(Data!G14)</f>
        <v>1.1172607399447205</v>
      </c>
      <c r="H14" s="31">
        <f>LN(Data!H14)</f>
        <v>1.1253147819614822</v>
      </c>
      <c r="I14" s="31">
        <f>LN(Data!I14)</f>
        <v>1.2720898463797365</v>
      </c>
      <c r="J14" s="31">
        <f>LN(Data!J14)</f>
        <v>1.300297927785665</v>
      </c>
      <c r="K14" s="31">
        <f>LN(Data!K14)</f>
        <v>1.1348127156716825</v>
      </c>
      <c r="M14" s="8">
        <f>1+Data!M14/100</f>
        <v>1.1102436426207827</v>
      </c>
      <c r="N14" s="8">
        <f>1+Data!N14/100</f>
        <v>1.101732400638993</v>
      </c>
      <c r="O14" s="8">
        <f>1+Data!O14/100</f>
        <v>1.0895525438052265</v>
      </c>
      <c r="P14" s="8">
        <f>1+Data!P14/100</f>
        <v>1.0809660706562894</v>
      </c>
      <c r="Q14" s="8">
        <f>1+Data!Q14/100</f>
        <v>1.0676676406017396</v>
      </c>
      <c r="R14" s="8">
        <f>1+Data!R14/100</f>
        <v>1.0602075101458106</v>
      </c>
      <c r="S14" s="8">
        <f>1+Data!S14/100</f>
        <v>1.0521514750214169</v>
      </c>
      <c r="T14" s="8">
        <f>1+Data!T14/100</f>
        <v>1.0448892110561219</v>
      </c>
      <c r="U14" s="8">
        <f>1+Data!U14/100</f>
        <v>1.036263209186403</v>
      </c>
      <c r="V14" s="8">
        <f>1+Data!V14/100</f>
        <v>1.0242955774270428</v>
      </c>
      <c r="W14" s="8">
        <f>1+Data!W14/100</f>
        <v>1.0108267418831245</v>
      </c>
      <c r="X14" s="8">
        <f>1+Data!X14/100</f>
        <v>1.0006689921681371</v>
      </c>
      <c r="AA14" s="9">
        <f>VLOOKUP(ROUND(B14,2),Parameters!$B$4:$C$164,2,FALSE)</f>
        <v>0.86</v>
      </c>
      <c r="AB14" s="9">
        <f>VLOOKUP(ROUND(C14,2),Parameters!$B$4:$C$164,2,FALSE)</f>
        <v>0.8</v>
      </c>
      <c r="AC14" s="9">
        <f>VLOOKUP(ROUND(D14,2),Parameters!$B$4:$C$164,2,FALSE)</f>
        <v>0.84</v>
      </c>
      <c r="AD14" s="9">
        <f>VLOOKUP(ROUND(E14,2),Parameters!$B$4:$C$164,2,FALSE)</f>
        <v>0.92930000000000001</v>
      </c>
      <c r="AE14" s="9">
        <f>VLOOKUP(ROUND(F14,2),Parameters!$B$4:$C$164,2,FALSE)</f>
        <v>0.91830000000000001</v>
      </c>
      <c r="AF14" s="9">
        <f>VLOOKUP(ROUND(G14,2),Parameters!$B$4:$C$164,2,FALSE)</f>
        <v>0.91500000000000004</v>
      </c>
      <c r="AG14" s="9">
        <f>VLOOKUP(ROUND(H14,2),Parameters!$B$4:$C$164,2,FALSE)</f>
        <v>0.91830000000000001</v>
      </c>
      <c r="AH14" s="9">
        <f>VLOOKUP(ROUND(I14,2),Parameters!$B$4:$C$164,2,FALSE)</f>
        <v>0.92930000000000001</v>
      </c>
      <c r="AI14" s="9">
        <f>VLOOKUP(ROUND(J14,2),Parameters!$B$4:$C$164,2,FALSE)</f>
        <v>0.92930000000000001</v>
      </c>
      <c r="AJ14" s="9">
        <f>VLOOKUP(ROUND(K14,2),Parameters!$B$4:$C$164,2,FALSE)</f>
        <v>0.91830000000000001</v>
      </c>
    </row>
    <row r="15" spans="1:36" x14ac:dyDescent="0.35">
      <c r="A15">
        <v>11</v>
      </c>
      <c r="B15" s="19">
        <f>LN(Data!B15)</f>
        <v>1.0552642317800141</v>
      </c>
      <c r="C15" s="19">
        <f>LN(Data!C15)</f>
        <v>1.1241547898982642</v>
      </c>
      <c r="D15" s="19">
        <f>LN(Data!D15)</f>
        <v>1.193433941650383</v>
      </c>
      <c r="E15" s="31">
        <f>LN(Data!E15)</f>
        <v>1.3765870378285578</v>
      </c>
      <c r="F15" s="31">
        <f>LN(Data!F15)</f>
        <v>0.98636868088174146</v>
      </c>
      <c r="G15" s="31">
        <f>LN(Data!G15)</f>
        <v>1.2224749765856791</v>
      </c>
      <c r="H15" s="31">
        <f>LN(Data!H15)</f>
        <v>1.1967532304962918</v>
      </c>
      <c r="I15" s="31">
        <f>LN(Data!I15)</f>
        <v>1.1843051423880391</v>
      </c>
      <c r="J15" s="31">
        <f>LN(Data!J15)</f>
        <v>1.2052144580197048</v>
      </c>
      <c r="K15" s="31">
        <f>LN(Data!K15)</f>
        <v>1.0149028641651612</v>
      </c>
      <c r="M15" s="8">
        <f>1+Data!M15/100</f>
        <v>1.1100234403351037</v>
      </c>
      <c r="N15" s="8">
        <f>1+Data!N15/100</f>
        <v>1.0969408616891192</v>
      </c>
      <c r="O15" s="8">
        <f>1+Data!O15/100</f>
        <v>1.0903754914509278</v>
      </c>
      <c r="P15" s="8">
        <f>1+Data!P15/100</f>
        <v>1.0772596318893104</v>
      </c>
      <c r="Q15" s="8">
        <f>1+Data!Q15/100</f>
        <v>1.0625113570753255</v>
      </c>
      <c r="R15" s="8">
        <f>1+Data!R15/100</f>
        <v>1.0516224258788807</v>
      </c>
      <c r="S15" s="8">
        <f>1+Data!S15/100</f>
        <v>1.042462136798959</v>
      </c>
      <c r="T15" s="8">
        <f>1+Data!T15/100</f>
        <v>1.0308513232765526</v>
      </c>
      <c r="U15" s="8">
        <f>1+Data!U15/100</f>
        <v>1.025055799661323</v>
      </c>
      <c r="V15" s="8">
        <f>1+Data!V15/100</f>
        <v>1.0107655367792567</v>
      </c>
      <c r="W15" s="8">
        <f>1+Data!W15/100</f>
        <v>1</v>
      </c>
      <c r="X15" s="8">
        <f>1+Data!X15/100</f>
        <v>1</v>
      </c>
      <c r="AA15" s="9">
        <f>VLOOKUP(ROUND(B15,2),Parameters!$B$4:$C$164,2,FALSE)</f>
        <v>0.86</v>
      </c>
      <c r="AB15" s="9">
        <f>VLOOKUP(ROUND(C15,2),Parameters!$B$4:$C$164,2,FALSE)</f>
        <v>0.91500000000000004</v>
      </c>
      <c r="AC15" s="9">
        <f>VLOOKUP(ROUND(D15,2),Parameters!$B$4:$C$164,2,FALSE)</f>
        <v>0.92830000000000001</v>
      </c>
      <c r="AD15" s="9">
        <f>VLOOKUP(ROUND(E15,2),Parameters!$B$4:$C$164,2,FALSE)</f>
        <v>0.92930000000000001</v>
      </c>
      <c r="AE15" s="9">
        <f>VLOOKUP(ROUND(F15,2),Parameters!$B$4:$C$164,2,FALSE)</f>
        <v>0.79</v>
      </c>
      <c r="AF15" s="9">
        <f>VLOOKUP(ROUND(G15,2),Parameters!$B$4:$C$164,2,FALSE)</f>
        <v>0.92930000000000001</v>
      </c>
      <c r="AG15" s="9">
        <f>VLOOKUP(ROUND(H15,2),Parameters!$B$4:$C$164,2,FALSE)</f>
        <v>0.92930000000000001</v>
      </c>
      <c r="AH15" s="9">
        <f>VLOOKUP(ROUND(I15,2),Parameters!$B$4:$C$164,2,FALSE)</f>
        <v>0.92720000000000002</v>
      </c>
      <c r="AI15" s="9">
        <f>VLOOKUP(ROUND(J15,2),Parameters!$B$4:$C$164,2,FALSE)</f>
        <v>0.92930000000000001</v>
      </c>
      <c r="AJ15" s="9">
        <f>VLOOKUP(ROUND(K15,2),Parameters!$B$4:$C$164,2,FALSE)</f>
        <v>0.81</v>
      </c>
    </row>
    <row r="16" spans="1:36" x14ac:dyDescent="0.35">
      <c r="A16">
        <v>12</v>
      </c>
      <c r="B16" s="19">
        <f>LN(Data!B16)</f>
        <v>1.0638766251642866</v>
      </c>
      <c r="C16" s="19">
        <f>LN(Data!C16)</f>
        <v>0.9096772027882315</v>
      </c>
      <c r="D16" s="19">
        <f>LN(Data!D16)</f>
        <v>1.0346823572517523</v>
      </c>
      <c r="E16" s="31">
        <f>LN(Data!E16)</f>
        <v>1.2746938954102964</v>
      </c>
      <c r="F16" s="31">
        <f>LN(Data!F16)</f>
        <v>0.99065729142569681</v>
      </c>
      <c r="G16" s="31">
        <f>LN(Data!G16)</f>
        <v>1.1136202769433901</v>
      </c>
      <c r="H16" s="31">
        <f>LN(Data!H16)</f>
        <v>1.1117261553552602</v>
      </c>
      <c r="I16" s="31">
        <f>LN(Data!I16)</f>
        <v>1.0709890625521379</v>
      </c>
      <c r="J16" s="31">
        <f>LN(Data!J16)</f>
        <v>1.2450452004874411</v>
      </c>
      <c r="K16" s="31">
        <f>LN(Data!K16)</f>
        <v>1.0678676451162192</v>
      </c>
      <c r="M16" s="8">
        <f>1+Data!M16/100</f>
        <v>1.1061762322599697</v>
      </c>
      <c r="N16" s="8">
        <f>1+Data!N16/100</f>
        <v>1.091842641168028</v>
      </c>
      <c r="O16" s="8">
        <f>1+Data!O16/100</f>
        <v>1.0866848467677537</v>
      </c>
      <c r="P16" s="8">
        <f>1+Data!P16/100</f>
        <v>1.0802713893414888</v>
      </c>
      <c r="Q16" s="8">
        <f>1+Data!Q16/100</f>
        <v>1.06566743678958</v>
      </c>
      <c r="R16" s="8">
        <f>1+Data!R16/100</f>
        <v>1.0605936824883158</v>
      </c>
      <c r="S16" s="8">
        <f>1+Data!S16/100</f>
        <v>1.046161534681751</v>
      </c>
      <c r="T16" s="8">
        <f>1+Data!T16/100</f>
        <v>1.0380367407934543</v>
      </c>
      <c r="U16" s="8">
        <f>1+Data!U16/100</f>
        <v>1.0242709745095866</v>
      </c>
      <c r="V16" s="8">
        <f>1+Data!V16/100</f>
        <v>1.0186030490604276</v>
      </c>
      <c r="W16" s="8">
        <f>1+Data!W16/100</f>
        <v>1.0043077413885477</v>
      </c>
      <c r="X16" s="8">
        <f>1+Data!X16/100</f>
        <v>1</v>
      </c>
      <c r="AA16" s="9">
        <f>VLOOKUP(ROUND(B16,2),Parameters!$B$4:$C$164,2,FALSE)</f>
        <v>0.86</v>
      </c>
      <c r="AB16" s="9">
        <f>VLOOKUP(ROUND(C16,2),Parameters!$B$4:$C$164,2,FALSE)</f>
        <v>0.71</v>
      </c>
      <c r="AC16" s="9">
        <f>VLOOKUP(ROUND(D16,2),Parameters!$B$4:$C$164,2,FALSE)</f>
        <v>0.83</v>
      </c>
      <c r="AD16" s="9">
        <f>VLOOKUP(ROUND(E16,2),Parameters!$B$4:$C$164,2,FALSE)</f>
        <v>0.92930000000000001</v>
      </c>
      <c r="AE16" s="9">
        <f>VLOOKUP(ROUND(F16,2),Parameters!$B$4:$C$164,2,FALSE)</f>
        <v>0.79</v>
      </c>
      <c r="AF16" s="9">
        <f>VLOOKUP(ROUND(G16,2),Parameters!$B$4:$C$164,2,FALSE)</f>
        <v>0.91</v>
      </c>
      <c r="AG16" s="9">
        <f>VLOOKUP(ROUND(H16,2),Parameters!$B$4:$C$164,2,FALSE)</f>
        <v>0.91</v>
      </c>
      <c r="AH16" s="9">
        <f>VLOOKUP(ROUND(I16,2),Parameters!$B$4:$C$164,2,FALSE)</f>
        <v>0.87</v>
      </c>
      <c r="AI16" s="9">
        <f>VLOOKUP(ROUND(J16,2),Parameters!$B$4:$C$164,2,FALSE)</f>
        <v>0.92930000000000001</v>
      </c>
      <c r="AJ16" s="9">
        <f>VLOOKUP(ROUND(K16,2),Parameters!$B$4:$C$164,2,FALSE)</f>
        <v>0.87</v>
      </c>
    </row>
    <row r="17" spans="1:36" x14ac:dyDescent="0.35">
      <c r="A17">
        <v>13</v>
      </c>
      <c r="B17" s="19">
        <f>LN(Data!B17)</f>
        <v>1.2429655712416532</v>
      </c>
      <c r="C17" s="19">
        <f>LN(Data!C17)</f>
        <v>1.1910629733105862</v>
      </c>
      <c r="D17" s="19">
        <f>LN(Data!D17)</f>
        <v>1.141749724943343</v>
      </c>
      <c r="E17" s="31">
        <f>LN(Data!E17)</f>
        <v>1.1994271572343065</v>
      </c>
      <c r="F17" s="31">
        <f>LN(Data!F17)</f>
        <v>0.98169228395108676</v>
      </c>
      <c r="G17" s="31">
        <f>LN(Data!G17)</f>
        <v>1.2870911585597953</v>
      </c>
      <c r="H17" s="31">
        <f>LN(Data!H17)</f>
        <v>1.1329471087539253</v>
      </c>
      <c r="I17" s="31">
        <f>LN(Data!I17)</f>
        <v>1.1283307068115351</v>
      </c>
      <c r="J17" s="31">
        <f>LN(Data!J17)</f>
        <v>1.1951501698538731</v>
      </c>
      <c r="K17" s="31">
        <f>LN(Data!K17)</f>
        <v>1.1500645707811805</v>
      </c>
      <c r="M17" s="8">
        <f>1+Data!M17/100</f>
        <v>1.1107245993015444</v>
      </c>
      <c r="N17" s="8">
        <f>1+Data!N17/100</f>
        <v>1.1013632029463869</v>
      </c>
      <c r="O17" s="8">
        <f>1+Data!O17/100</f>
        <v>1.0932388400162552</v>
      </c>
      <c r="P17" s="8">
        <f>1+Data!P17/100</f>
        <v>1.0834499077194881</v>
      </c>
      <c r="Q17" s="8">
        <f>1+Data!Q17/100</f>
        <v>1.0761864040221822</v>
      </c>
      <c r="R17" s="8">
        <f>1+Data!R17/100</f>
        <v>1.0635574116998465</v>
      </c>
      <c r="S17" s="8">
        <f>1+Data!S17/100</f>
        <v>1.0494111893903879</v>
      </c>
      <c r="T17" s="8">
        <f>1+Data!T17/100</f>
        <v>1.0408096391144932</v>
      </c>
      <c r="U17" s="8">
        <f>1+Data!U17/100</f>
        <v>1.035488765361837</v>
      </c>
      <c r="V17" s="8">
        <f>1+Data!V17/100</f>
        <v>1.0256664565061531</v>
      </c>
      <c r="W17" s="8">
        <f>1+Data!W17/100</f>
        <v>1.0152236642821262</v>
      </c>
      <c r="X17" s="8">
        <f>1+Data!X17/100</f>
        <v>1.0062293792654151</v>
      </c>
      <c r="AA17" s="9">
        <f>VLOOKUP(ROUND(B17,2),Parameters!$B$4:$C$164,2,FALSE)</f>
        <v>0.92930000000000001</v>
      </c>
      <c r="AB17" s="9">
        <f>VLOOKUP(ROUND(C17,2),Parameters!$B$4:$C$164,2,FALSE)</f>
        <v>0.92830000000000001</v>
      </c>
      <c r="AC17" s="9">
        <f>VLOOKUP(ROUND(D17,2),Parameters!$B$4:$C$164,2,FALSE)</f>
        <v>0.92079999999999995</v>
      </c>
      <c r="AD17" s="9">
        <f>VLOOKUP(ROUND(E17,2),Parameters!$B$4:$C$164,2,FALSE)</f>
        <v>0.92930000000000001</v>
      </c>
      <c r="AE17" s="9">
        <f>VLOOKUP(ROUND(F17,2),Parameters!$B$4:$C$164,2,FALSE)</f>
        <v>0.78</v>
      </c>
      <c r="AF17" s="9">
        <f>VLOOKUP(ROUND(G17,2),Parameters!$B$4:$C$164,2,FALSE)</f>
        <v>0.92930000000000001</v>
      </c>
      <c r="AG17" s="9">
        <f>VLOOKUP(ROUND(H17,2),Parameters!$B$4:$C$164,2,FALSE)</f>
        <v>0.91830000000000001</v>
      </c>
      <c r="AH17" s="9">
        <f>VLOOKUP(ROUND(I17,2),Parameters!$B$4:$C$164,2,FALSE)</f>
        <v>0.91830000000000001</v>
      </c>
      <c r="AI17" s="9">
        <f>VLOOKUP(ROUND(J17,2),Parameters!$B$4:$C$164,2,FALSE)</f>
        <v>0.92930000000000001</v>
      </c>
      <c r="AJ17" s="9">
        <f>VLOOKUP(ROUND(K17,2),Parameters!$B$4:$C$164,2,FALSE)</f>
        <v>0.92279999999999995</v>
      </c>
    </row>
    <row r="18" spans="1:36" x14ac:dyDescent="0.35">
      <c r="A18">
        <v>14</v>
      </c>
      <c r="B18" s="19">
        <f>LN(Data!B18)</f>
        <v>1.1611489743013923</v>
      </c>
      <c r="C18" s="19">
        <f>LN(Data!C18)</f>
        <v>1.2075208637058041</v>
      </c>
      <c r="D18" s="19">
        <f>LN(Data!D18)</f>
        <v>1.1961584066069761</v>
      </c>
      <c r="E18" s="31">
        <f>LN(Data!E18)</f>
        <v>1.2863454591107908</v>
      </c>
      <c r="F18" s="31">
        <f>LN(Data!F18)</f>
        <v>1.1980109535130494</v>
      </c>
      <c r="G18" s="31">
        <f>LN(Data!G18)</f>
        <v>1.1472729461343965</v>
      </c>
      <c r="H18" s="31">
        <f>LN(Data!H18)</f>
        <v>1.0922776637581932</v>
      </c>
      <c r="I18" s="31">
        <f>LN(Data!I18)</f>
        <v>1.1375461140721275</v>
      </c>
      <c r="J18" s="31">
        <f>LN(Data!J18)</f>
        <v>1.1037843695951146</v>
      </c>
      <c r="K18" s="31">
        <f>LN(Data!K18)</f>
        <v>1.1632746040278414</v>
      </c>
      <c r="M18" s="8">
        <f>1+Data!M18/100</f>
        <v>1.1125760323792582</v>
      </c>
      <c r="N18" s="8">
        <f>1+Data!N18/100</f>
        <v>1.1017982200651149</v>
      </c>
      <c r="O18" s="8">
        <f>1+Data!O18/100</f>
        <v>1.0948498928195247</v>
      </c>
      <c r="P18" s="8">
        <f>1+Data!P18/100</f>
        <v>1.0819238325171401</v>
      </c>
      <c r="Q18" s="8">
        <f>1+Data!Q18/100</f>
        <v>1.0723024552544451</v>
      </c>
      <c r="R18" s="8">
        <f>1+Data!R18/100</f>
        <v>1.0663042146866646</v>
      </c>
      <c r="S18" s="8">
        <f>1+Data!S18/100</f>
        <v>1.0533938206201476</v>
      </c>
      <c r="T18" s="8">
        <f>1+Data!T18/100</f>
        <v>1.0387009791108217</v>
      </c>
      <c r="U18" s="8">
        <f>1+Data!U18/100</f>
        <v>1.0314488475893215</v>
      </c>
      <c r="V18" s="8">
        <f>1+Data!V18/100</f>
        <v>1.022362200687652</v>
      </c>
      <c r="W18" s="8">
        <f>1+Data!W18/100</f>
        <v>1.0135339487850952</v>
      </c>
      <c r="X18" s="8">
        <f>1+Data!X18/100</f>
        <v>1.0024357032614917</v>
      </c>
      <c r="AA18" s="9">
        <f>VLOOKUP(ROUND(B18,2),Parameters!$B$4:$C$164,2,FALSE)</f>
        <v>0.92449999999999999</v>
      </c>
      <c r="AB18" s="9">
        <f>VLOOKUP(ROUND(C18,2),Parameters!$B$4:$C$164,2,FALSE)</f>
        <v>0.92930000000000001</v>
      </c>
      <c r="AC18" s="9">
        <f>VLOOKUP(ROUND(D18,2),Parameters!$B$4:$C$164,2,FALSE)</f>
        <v>0.92930000000000001</v>
      </c>
      <c r="AD18" s="9">
        <f>VLOOKUP(ROUND(E18,2),Parameters!$B$4:$C$164,2,FALSE)</f>
        <v>0.92930000000000001</v>
      </c>
      <c r="AE18" s="9">
        <f>VLOOKUP(ROUND(F18,2),Parameters!$B$4:$C$164,2,FALSE)</f>
        <v>0.92930000000000001</v>
      </c>
      <c r="AF18" s="9">
        <f>VLOOKUP(ROUND(G18,2),Parameters!$B$4:$C$164,2,FALSE)</f>
        <v>0.92279999999999995</v>
      </c>
      <c r="AG18" s="9">
        <f>VLOOKUP(ROUND(H18,2),Parameters!$B$4:$C$164,2,FALSE)</f>
        <v>0.89</v>
      </c>
      <c r="AH18" s="9">
        <f>VLOOKUP(ROUND(I18,2),Parameters!$B$4:$C$164,2,FALSE)</f>
        <v>0.92079999999999995</v>
      </c>
      <c r="AI18" s="9">
        <f>VLOOKUP(ROUND(J18,2),Parameters!$B$4:$C$164,2,FALSE)</f>
        <v>0.9</v>
      </c>
      <c r="AJ18" s="9">
        <f>VLOOKUP(ROUND(K18,2),Parameters!$B$4:$C$164,2,FALSE)</f>
        <v>0.92449999999999999</v>
      </c>
    </row>
    <row r="19" spans="1:36" x14ac:dyDescent="0.35">
      <c r="A19">
        <v>15</v>
      </c>
      <c r="B19" s="19">
        <f>LN(Data!B19)</f>
        <v>1.1705459744933751</v>
      </c>
      <c r="C19" s="19">
        <f>LN(Data!C19)</f>
        <v>1.0810950376236883</v>
      </c>
      <c r="D19" s="19">
        <f>LN(Data!D19)</f>
        <v>1.2082831358451787</v>
      </c>
      <c r="E19" s="31">
        <f>LN(Data!E19)</f>
        <v>1.1892075778891533</v>
      </c>
      <c r="F19" s="31">
        <f>LN(Data!F19)</f>
        <v>1.0472741586759726</v>
      </c>
      <c r="G19" s="31">
        <f>LN(Data!G19)</f>
        <v>1.2764198622461733</v>
      </c>
      <c r="H19" s="31">
        <f>LN(Data!H19)</f>
        <v>1.1159272224235675</v>
      </c>
      <c r="I19" s="31">
        <f>LN(Data!I19)</f>
        <v>1.3291155351088471</v>
      </c>
      <c r="J19" s="31">
        <f>LN(Data!J19)</f>
        <v>1.1263803156154735</v>
      </c>
      <c r="K19" s="31">
        <f>LN(Data!K19)</f>
        <v>1.1566844508426983</v>
      </c>
      <c r="M19" s="8">
        <f>1+Data!M19/100</f>
        <v>1.1092671168621355</v>
      </c>
      <c r="N19" s="8">
        <f>1+Data!N19/100</f>
        <v>1.0994735669515838</v>
      </c>
      <c r="O19" s="8">
        <f>1+Data!O19/100</f>
        <v>1.0897348219284628</v>
      </c>
      <c r="P19" s="8">
        <f>1+Data!P19/100</f>
        <v>1.0823358717322977</v>
      </c>
      <c r="Q19" s="8">
        <f>1+Data!Q19/100</f>
        <v>1.0687932032498706</v>
      </c>
      <c r="R19" s="8">
        <f>1+Data!R19/100</f>
        <v>1.0599600363464583</v>
      </c>
      <c r="S19" s="8">
        <f>1+Data!S19/100</f>
        <v>1.0483407977667458</v>
      </c>
      <c r="T19" s="8">
        <f>1+Data!T19/100</f>
        <v>1.0380217228844912</v>
      </c>
      <c r="U19" s="8">
        <f>1+Data!U19/100</f>
        <v>1.029598657963585</v>
      </c>
      <c r="V19" s="8">
        <f>1+Data!V19/100</f>
        <v>1.0202367796152896</v>
      </c>
      <c r="W19" s="8">
        <f>1+Data!W19/100</f>
        <v>1.0135905978508915</v>
      </c>
      <c r="X19" s="8">
        <f>1+Data!X19/100</f>
        <v>1.0022871572628709</v>
      </c>
      <c r="AA19" s="9">
        <f>VLOOKUP(ROUND(B19,2),Parameters!$B$4:$C$164,2,FALSE)</f>
        <v>0.92589999999999995</v>
      </c>
      <c r="AB19" s="9">
        <f>VLOOKUP(ROUND(C19,2),Parameters!$B$4:$C$164,2,FALSE)</f>
        <v>0.88</v>
      </c>
      <c r="AC19" s="9">
        <f>VLOOKUP(ROUND(D19,2),Parameters!$B$4:$C$164,2,FALSE)</f>
        <v>0.92930000000000001</v>
      </c>
      <c r="AD19" s="9">
        <f>VLOOKUP(ROUND(E19,2),Parameters!$B$4:$C$164,2,FALSE)</f>
        <v>0.92830000000000001</v>
      </c>
      <c r="AE19" s="9">
        <f>VLOOKUP(ROUND(F19,2),Parameters!$B$4:$C$164,2,FALSE)</f>
        <v>0.85</v>
      </c>
      <c r="AF19" s="9">
        <f>VLOOKUP(ROUND(G19,2),Parameters!$B$4:$C$164,2,FALSE)</f>
        <v>0.92930000000000001</v>
      </c>
      <c r="AG19" s="9">
        <f>VLOOKUP(ROUND(H19,2),Parameters!$B$4:$C$164,2,FALSE)</f>
        <v>0.91500000000000004</v>
      </c>
      <c r="AH19" s="9">
        <f>VLOOKUP(ROUND(I19,2),Parameters!$B$4:$C$164,2,FALSE)</f>
        <v>0.92930000000000001</v>
      </c>
      <c r="AI19" s="9">
        <f>VLOOKUP(ROUND(J19,2),Parameters!$B$4:$C$164,2,FALSE)</f>
        <v>0.91830000000000001</v>
      </c>
      <c r="AJ19" s="9">
        <f>VLOOKUP(ROUND(K19,2),Parameters!$B$4:$C$164,2,FALSE)</f>
        <v>0.92449999999999999</v>
      </c>
    </row>
    <row r="20" spans="1:36" x14ac:dyDescent="0.35">
      <c r="A20">
        <v>16</v>
      </c>
      <c r="B20" s="19">
        <f>LN(Data!B20)</f>
        <v>1.0679948115633129</v>
      </c>
      <c r="C20" s="19">
        <f>LN(Data!C20)</f>
        <v>1.1067598016655218</v>
      </c>
      <c r="D20" s="19">
        <f>LN(Data!D20)</f>
        <v>1.1738846763785489</v>
      </c>
      <c r="E20" s="31">
        <f>LN(Data!E20)</f>
        <v>1.1819633745151477</v>
      </c>
      <c r="F20" s="31">
        <f>LN(Data!F20)</f>
        <v>1.1180855228065254</v>
      </c>
      <c r="G20" s="31">
        <f>LN(Data!G20)</f>
        <v>1.1788143066738606</v>
      </c>
      <c r="H20" s="31">
        <f>LN(Data!H20)</f>
        <v>1.2727717379683916</v>
      </c>
      <c r="I20" s="31">
        <f>LN(Data!I20)</f>
        <v>1.0407802819603329</v>
      </c>
      <c r="J20" s="31">
        <f>LN(Data!J20)</f>
        <v>1.1921641444260302</v>
      </c>
      <c r="K20" s="31">
        <f>LN(Data!K20)</f>
        <v>1.1095024940407223</v>
      </c>
      <c r="M20" s="8">
        <f>1+Data!M20/100</f>
        <v>1.1060304010192263</v>
      </c>
      <c r="N20" s="8">
        <f>1+Data!N20/100</f>
        <v>1.0918668998538008</v>
      </c>
      <c r="O20" s="8">
        <f>1+Data!O20/100</f>
        <v>1.0816821270379406</v>
      </c>
      <c r="P20" s="8">
        <f>1+Data!P20/100</f>
        <v>1.0720421035118277</v>
      </c>
      <c r="Q20" s="8">
        <f>1+Data!Q20/100</f>
        <v>1.0622918203070819</v>
      </c>
      <c r="R20" s="8">
        <f>1+Data!R20/100</f>
        <v>1.0502083058455549</v>
      </c>
      <c r="S20" s="8">
        <f>1+Data!S20/100</f>
        <v>1.0419151112089804</v>
      </c>
      <c r="T20" s="8">
        <f>1+Data!T20/100</f>
        <v>1.0357060392614508</v>
      </c>
      <c r="U20" s="8">
        <f>1+Data!U20/100</f>
        <v>1.0253058035683096</v>
      </c>
      <c r="V20" s="8">
        <f>1+Data!V20/100</f>
        <v>1.015666756279042</v>
      </c>
      <c r="W20" s="8">
        <f>1+Data!W20/100</f>
        <v>1.0043125314485133</v>
      </c>
      <c r="X20" s="8">
        <f>1+Data!X20/100</f>
        <v>1</v>
      </c>
      <c r="AA20" s="9">
        <f>VLOOKUP(ROUND(B20,2),Parameters!$B$4:$C$164,2,FALSE)</f>
        <v>0.87</v>
      </c>
      <c r="AB20" s="9">
        <f>VLOOKUP(ROUND(C20,2),Parameters!$B$4:$C$164,2,FALSE)</f>
        <v>0.91</v>
      </c>
      <c r="AC20" s="9">
        <f>VLOOKUP(ROUND(D20,2),Parameters!$B$4:$C$164,2,FALSE)</f>
        <v>0.92589999999999995</v>
      </c>
      <c r="AD20" s="9">
        <f>VLOOKUP(ROUND(E20,2),Parameters!$B$4:$C$164,2,FALSE)</f>
        <v>0.92720000000000002</v>
      </c>
      <c r="AE20" s="9">
        <f>VLOOKUP(ROUND(F20,2),Parameters!$B$4:$C$164,2,FALSE)</f>
        <v>0.91500000000000004</v>
      </c>
      <c r="AF20" s="9">
        <f>VLOOKUP(ROUND(G20,2),Parameters!$B$4:$C$164,2,FALSE)</f>
        <v>0.92720000000000002</v>
      </c>
      <c r="AG20" s="9">
        <f>VLOOKUP(ROUND(H20,2),Parameters!$B$4:$C$164,2,FALSE)</f>
        <v>0.92930000000000001</v>
      </c>
      <c r="AH20" s="9">
        <f>VLOOKUP(ROUND(I20,2),Parameters!$B$4:$C$164,2,FALSE)</f>
        <v>0.84</v>
      </c>
      <c r="AI20" s="9">
        <f>VLOOKUP(ROUND(J20,2),Parameters!$B$4:$C$164,2,FALSE)</f>
        <v>0.92830000000000001</v>
      </c>
      <c r="AJ20" s="9">
        <f>VLOOKUP(ROUND(K20,2),Parameters!$B$4:$C$164,2,FALSE)</f>
        <v>0.91</v>
      </c>
    </row>
    <row r="21" spans="1:36" x14ac:dyDescent="0.35">
      <c r="A21">
        <v>17</v>
      </c>
      <c r="B21" s="19">
        <f>LN(Data!B21)</f>
        <v>0.91878478496372362</v>
      </c>
      <c r="C21" s="19">
        <f>LN(Data!C21)</f>
        <v>1.1305173736546212</v>
      </c>
      <c r="D21" s="19">
        <f>LN(Data!D21)</f>
        <v>1.1402118399265011</v>
      </c>
      <c r="E21" s="31">
        <f>LN(Data!E21)</f>
        <v>1.2621168406093606</v>
      </c>
      <c r="F21" s="31">
        <f>LN(Data!F21)</f>
        <v>0.97182290980756481</v>
      </c>
      <c r="G21" s="31">
        <f>LN(Data!G21)</f>
        <v>1.138628454385102</v>
      </c>
      <c r="H21" s="31">
        <f>LN(Data!H21)</f>
        <v>1.2491960926202523</v>
      </c>
      <c r="I21" s="31">
        <f>LN(Data!I21)</f>
        <v>1.3431700639773212</v>
      </c>
      <c r="J21" s="31">
        <f>LN(Data!J21)</f>
        <v>1.1510369350857488</v>
      </c>
      <c r="K21" s="31">
        <f>LN(Data!K21)</f>
        <v>1.3142469518602495</v>
      </c>
      <c r="M21" s="8">
        <f>1+Data!M21/100</f>
        <v>1.1105671835066824</v>
      </c>
      <c r="N21" s="8">
        <f>1+Data!N21/100</f>
        <v>1.0989987555961518</v>
      </c>
      <c r="O21" s="8">
        <f>1+Data!O21/100</f>
        <v>1.0879053987540266</v>
      </c>
      <c r="P21" s="8">
        <f>1+Data!P21/100</f>
        <v>1.0814715415637151</v>
      </c>
      <c r="Q21" s="8">
        <f>1+Data!Q21/100</f>
        <v>1.0711137398621169</v>
      </c>
      <c r="R21" s="8">
        <f>1+Data!R21/100</f>
        <v>1.0577277919469392</v>
      </c>
      <c r="S21" s="8">
        <f>1+Data!S21/100</f>
        <v>1.0489092721366027</v>
      </c>
      <c r="T21" s="8">
        <f>1+Data!T21/100</f>
        <v>1.0384050211853091</v>
      </c>
      <c r="U21" s="8">
        <f>1+Data!U21/100</f>
        <v>1.029164117633381</v>
      </c>
      <c r="V21" s="8">
        <f>1+Data!V21/100</f>
        <v>1.0201036091608597</v>
      </c>
      <c r="W21" s="8">
        <f>1+Data!W21/100</f>
        <v>1.0105144261104761</v>
      </c>
      <c r="X21" s="8">
        <f>1+Data!X21/100</f>
        <v>1.0019141864554784</v>
      </c>
      <c r="AA21" s="9">
        <f>VLOOKUP(ROUND(B21,2),Parameters!$B$4:$C$164,2,FALSE)</f>
        <v>0.72</v>
      </c>
      <c r="AB21" s="9">
        <f>VLOOKUP(ROUND(C21,2),Parameters!$B$4:$C$164,2,FALSE)</f>
        <v>0.91830000000000001</v>
      </c>
      <c r="AC21" s="9">
        <f>VLOOKUP(ROUND(D21,2),Parameters!$B$4:$C$164,2,FALSE)</f>
        <v>0.92079999999999995</v>
      </c>
      <c r="AD21" s="9">
        <f>VLOOKUP(ROUND(E21,2),Parameters!$B$4:$C$164,2,FALSE)</f>
        <v>0.92930000000000001</v>
      </c>
      <c r="AE21" s="9">
        <f>VLOOKUP(ROUND(F21,2),Parameters!$B$4:$C$164,2,FALSE)</f>
        <v>0.77</v>
      </c>
      <c r="AF21" s="9">
        <f>VLOOKUP(ROUND(G21,2),Parameters!$B$4:$C$164,2,FALSE)</f>
        <v>0.92079999999999995</v>
      </c>
      <c r="AG21" s="9">
        <f>VLOOKUP(ROUND(H21,2),Parameters!$B$4:$C$164,2,FALSE)</f>
        <v>0.92930000000000001</v>
      </c>
      <c r="AH21" s="9">
        <f>VLOOKUP(ROUND(I21,2),Parameters!$B$4:$C$164,2,FALSE)</f>
        <v>0.92930000000000001</v>
      </c>
      <c r="AI21" s="9">
        <f>VLOOKUP(ROUND(J21,2),Parameters!$B$4:$C$164,2,FALSE)</f>
        <v>0.92279999999999995</v>
      </c>
      <c r="AJ21" s="9">
        <f>VLOOKUP(ROUND(K21,2),Parameters!$B$4:$C$164,2,FALSE)</f>
        <v>0.92930000000000001</v>
      </c>
    </row>
    <row r="22" spans="1:36" x14ac:dyDescent="0.35">
      <c r="A22">
        <v>18</v>
      </c>
      <c r="B22" s="19">
        <f>LN(Data!B22)</f>
        <v>1.2177642337431933</v>
      </c>
      <c r="C22" s="19">
        <f>LN(Data!C22)</f>
        <v>1.1396901353540914</v>
      </c>
      <c r="D22" s="19">
        <f>LN(Data!D22)</f>
        <v>1.2501119374292204</v>
      </c>
      <c r="E22" s="31">
        <f>LN(Data!E22)</f>
        <v>1.2300647134145442</v>
      </c>
      <c r="F22" s="31">
        <f>LN(Data!F22)</f>
        <v>1.2377300458053548</v>
      </c>
      <c r="G22" s="31">
        <f>LN(Data!G22)</f>
        <v>1.2229278502848691</v>
      </c>
      <c r="H22" s="31">
        <f>LN(Data!H22)</f>
        <v>1.1091710947700315</v>
      </c>
      <c r="I22" s="31">
        <f>LN(Data!I22)</f>
        <v>1.2033702392271488</v>
      </c>
      <c r="J22" s="31">
        <f>LN(Data!J22)</f>
        <v>1.0891438540540741</v>
      </c>
      <c r="K22" s="31">
        <f>LN(Data!K22)</f>
        <v>1.1513249043274898</v>
      </c>
      <c r="M22" s="8">
        <f>1+Data!M22/100</f>
        <v>1.1145395558130247</v>
      </c>
      <c r="N22" s="8">
        <f>1+Data!N22/100</f>
        <v>1.1031435821513464</v>
      </c>
      <c r="O22" s="8">
        <f>1+Data!O22/100</f>
        <v>1.0947348034338165</v>
      </c>
      <c r="P22" s="8">
        <f>1+Data!P22/100</f>
        <v>1.0797842537219045</v>
      </c>
      <c r="Q22" s="8">
        <f>1+Data!Q22/100</f>
        <v>1.0704804964904937</v>
      </c>
      <c r="R22" s="8">
        <f>1+Data!R22/100</f>
        <v>1.0563918826257961</v>
      </c>
      <c r="S22" s="8">
        <f>1+Data!S22/100</f>
        <v>1.041679181672402</v>
      </c>
      <c r="T22" s="8">
        <f>1+Data!T22/100</f>
        <v>1.0309128629983937</v>
      </c>
      <c r="U22" s="8">
        <f>1+Data!U22/100</f>
        <v>1.024544323434339</v>
      </c>
      <c r="V22" s="8">
        <f>1+Data!V22/100</f>
        <v>1.0139619282693106</v>
      </c>
      <c r="W22" s="8">
        <f>1+Data!W22/100</f>
        <v>1.0086766380926908</v>
      </c>
      <c r="X22" s="8">
        <f>1+Data!X22/100</f>
        <v>1</v>
      </c>
      <c r="AA22" s="9">
        <f>VLOOKUP(ROUND(B22,2),Parameters!$B$4:$C$164,2,FALSE)</f>
        <v>0.92930000000000001</v>
      </c>
      <c r="AB22" s="9">
        <f>VLOOKUP(ROUND(C22,2),Parameters!$B$4:$C$164,2,FALSE)</f>
        <v>0.92079999999999995</v>
      </c>
      <c r="AC22" s="9">
        <f>VLOOKUP(ROUND(D22,2),Parameters!$B$4:$C$164,2,FALSE)</f>
        <v>0.92930000000000001</v>
      </c>
      <c r="AD22" s="9">
        <f>VLOOKUP(ROUND(E22,2),Parameters!$B$4:$C$164,2,FALSE)</f>
        <v>0.92930000000000001</v>
      </c>
      <c r="AE22" s="9">
        <f>VLOOKUP(ROUND(F22,2),Parameters!$B$4:$C$164,2,FALSE)</f>
        <v>0.92930000000000001</v>
      </c>
      <c r="AF22" s="9">
        <f>VLOOKUP(ROUND(G22,2),Parameters!$B$4:$C$164,2,FALSE)</f>
        <v>0.92930000000000001</v>
      </c>
      <c r="AG22" s="9">
        <f>VLOOKUP(ROUND(H22,2),Parameters!$B$4:$C$164,2,FALSE)</f>
        <v>0.91</v>
      </c>
      <c r="AH22" s="9">
        <f>VLOOKUP(ROUND(I22,2),Parameters!$B$4:$C$164,2,FALSE)</f>
        <v>0.92930000000000001</v>
      </c>
      <c r="AI22" s="9">
        <f>VLOOKUP(ROUND(J22,2),Parameters!$B$4:$C$164,2,FALSE)</f>
        <v>0.89</v>
      </c>
      <c r="AJ22" s="9">
        <f>VLOOKUP(ROUND(K22,2),Parameters!$B$4:$C$164,2,FALSE)</f>
        <v>0.92279999999999995</v>
      </c>
    </row>
    <row r="23" spans="1:36" x14ac:dyDescent="0.35">
      <c r="A23">
        <v>19</v>
      </c>
      <c r="B23" s="19">
        <f>LN(Data!B23)</f>
        <v>0.90553485823121616</v>
      </c>
      <c r="C23" s="19">
        <f>LN(Data!C23)</f>
        <v>1.3622524402616289</v>
      </c>
      <c r="D23" s="19">
        <f>LN(Data!D23)</f>
        <v>0.99043225005493973</v>
      </c>
      <c r="E23" s="31">
        <f>LN(Data!E23)</f>
        <v>1.0019133277021526</v>
      </c>
      <c r="F23" s="31">
        <f>LN(Data!F23)</f>
        <v>1.1215058681849157</v>
      </c>
      <c r="G23" s="31">
        <f>LN(Data!G23)</f>
        <v>1.1608932553018818</v>
      </c>
      <c r="H23" s="31">
        <f>LN(Data!H23)</f>
        <v>1.1586750458931443</v>
      </c>
      <c r="I23" s="31">
        <f>LN(Data!I23)</f>
        <v>1.1965281459043062</v>
      </c>
      <c r="J23" s="31">
        <f>LN(Data!J23)</f>
        <v>1.1876250784020934</v>
      </c>
      <c r="K23" s="31">
        <f>LN(Data!K23)</f>
        <v>1.1599233362782333</v>
      </c>
      <c r="M23" s="8">
        <f>1+Data!M23/100</f>
        <v>1.1148519532444296</v>
      </c>
      <c r="N23" s="8">
        <f>1+Data!N23/100</f>
        <v>1.108123566541747</v>
      </c>
      <c r="O23" s="8">
        <f>1+Data!O23/100</f>
        <v>1.0992380097576833</v>
      </c>
      <c r="P23" s="8">
        <f>1+Data!P23/100</f>
        <v>1.0851517255303986</v>
      </c>
      <c r="Q23" s="8">
        <f>1+Data!Q23/100</f>
        <v>1.0775273303706854</v>
      </c>
      <c r="R23" s="8">
        <f>1+Data!R23/100</f>
        <v>1.0639233444760563</v>
      </c>
      <c r="S23" s="8">
        <f>1+Data!S23/100</f>
        <v>1.0519637980450187</v>
      </c>
      <c r="T23" s="8">
        <f>1+Data!T23/100</f>
        <v>1.0432483004890178</v>
      </c>
      <c r="U23" s="8">
        <f>1+Data!U23/100</f>
        <v>1.0326853058406462</v>
      </c>
      <c r="V23" s="8">
        <f>1+Data!V23/100</f>
        <v>1.0193782414536312</v>
      </c>
      <c r="W23" s="8">
        <f>1+Data!W23/100</f>
        <v>1.0059853661071807</v>
      </c>
      <c r="X23" s="8">
        <f>1+Data!X23/100</f>
        <v>1</v>
      </c>
      <c r="AA23" s="9">
        <f>VLOOKUP(ROUND(B23,2),Parameters!$B$4:$C$164,2,FALSE)</f>
        <v>0.71</v>
      </c>
      <c r="AB23" s="9">
        <f>VLOOKUP(ROUND(C23,2),Parameters!$B$4:$C$164,2,FALSE)</f>
        <v>0.92930000000000001</v>
      </c>
      <c r="AC23" s="9">
        <f>VLOOKUP(ROUND(D23,2),Parameters!$B$4:$C$164,2,FALSE)</f>
        <v>0.79</v>
      </c>
      <c r="AD23" s="9">
        <f>VLOOKUP(ROUND(E23,2),Parameters!$B$4:$C$164,2,FALSE)</f>
        <v>0.8</v>
      </c>
      <c r="AE23" s="9">
        <f>VLOOKUP(ROUND(F23,2),Parameters!$B$4:$C$164,2,FALSE)</f>
        <v>0.91500000000000004</v>
      </c>
      <c r="AF23" s="9">
        <f>VLOOKUP(ROUND(G23,2),Parameters!$B$4:$C$164,2,FALSE)</f>
        <v>0.92449999999999999</v>
      </c>
      <c r="AG23" s="9">
        <f>VLOOKUP(ROUND(H23,2),Parameters!$B$4:$C$164,2,FALSE)</f>
        <v>0.92449999999999999</v>
      </c>
      <c r="AH23" s="9">
        <f>VLOOKUP(ROUND(I23,2),Parameters!$B$4:$C$164,2,FALSE)</f>
        <v>0.92930000000000001</v>
      </c>
      <c r="AI23" s="9">
        <f>VLOOKUP(ROUND(J23,2),Parameters!$B$4:$C$164,2,FALSE)</f>
        <v>0.92830000000000001</v>
      </c>
      <c r="AJ23" s="9">
        <f>VLOOKUP(ROUND(K23,2),Parameters!$B$4:$C$164,2,FALSE)</f>
        <v>0.92449999999999999</v>
      </c>
    </row>
    <row r="24" spans="1:36" x14ac:dyDescent="0.35">
      <c r="A24">
        <v>20</v>
      </c>
      <c r="B24" s="19">
        <f>LN(Data!B24)</f>
        <v>1.042446604477175</v>
      </c>
      <c r="C24" s="19">
        <f>LN(Data!C24)</f>
        <v>1.1651022988272339</v>
      </c>
      <c r="D24" s="19">
        <f>LN(Data!D24)</f>
        <v>1.0332889688428262</v>
      </c>
      <c r="E24" s="31">
        <f>LN(Data!E24)</f>
        <v>1.1868114856202032</v>
      </c>
      <c r="F24" s="31">
        <f>LN(Data!F24)</f>
        <v>1.1376629465377268</v>
      </c>
      <c r="G24" s="31">
        <f>LN(Data!G24)</f>
        <v>1.1292231110171314</v>
      </c>
      <c r="H24" s="31">
        <f>LN(Data!H24)</f>
        <v>1.1366109538425613</v>
      </c>
      <c r="I24" s="31">
        <f>LN(Data!I24)</f>
        <v>1.0377904144943717</v>
      </c>
      <c r="J24" s="31">
        <f>LN(Data!J24)</f>
        <v>1.2352483286748501</v>
      </c>
      <c r="K24" s="31">
        <f>LN(Data!K24)</f>
        <v>1.3283301137318564</v>
      </c>
      <c r="M24" s="8">
        <f>1+Data!M24/100</f>
        <v>1.1062614909174047</v>
      </c>
      <c r="N24" s="8">
        <f>1+Data!N24/100</f>
        <v>1.0928864178876567</v>
      </c>
      <c r="O24" s="8">
        <f>1+Data!O24/100</f>
        <v>1.0871039667876792</v>
      </c>
      <c r="P24" s="8">
        <f>1+Data!P24/100</f>
        <v>1.0775278441338894</v>
      </c>
      <c r="Q24" s="8">
        <f>1+Data!Q24/100</f>
        <v>1.0639837750067931</v>
      </c>
      <c r="R24" s="8">
        <f>1+Data!R24/100</f>
        <v>1.0492924103336785</v>
      </c>
      <c r="S24" s="8">
        <f>1+Data!S24/100</f>
        <v>1.0363983675741293</v>
      </c>
      <c r="T24" s="8">
        <f>1+Data!T24/100</f>
        <v>1.0298694177872723</v>
      </c>
      <c r="U24" s="8">
        <f>1+Data!U24/100</f>
        <v>1.0204368296476489</v>
      </c>
      <c r="V24" s="8">
        <f>1+Data!V24/100</f>
        <v>1.0108805508029552</v>
      </c>
      <c r="W24" s="8">
        <f>1+Data!W24/100</f>
        <v>1.0027491661586303</v>
      </c>
      <c r="X24" s="8">
        <f>1+Data!X24/100</f>
        <v>1</v>
      </c>
      <c r="AA24" s="9">
        <f>VLOOKUP(ROUND(B24,2),Parameters!$B$4:$C$164,2,FALSE)</f>
        <v>0.84</v>
      </c>
      <c r="AB24" s="9">
        <f>VLOOKUP(ROUND(C24,2),Parameters!$B$4:$C$164,2,FALSE)</f>
        <v>0.92589999999999995</v>
      </c>
      <c r="AC24" s="9">
        <f>VLOOKUP(ROUND(D24,2),Parameters!$B$4:$C$164,2,FALSE)</f>
        <v>0.83</v>
      </c>
      <c r="AD24" s="9">
        <f>VLOOKUP(ROUND(E24,2),Parameters!$B$4:$C$164,2,FALSE)</f>
        <v>0.92830000000000001</v>
      </c>
      <c r="AE24" s="9">
        <f>VLOOKUP(ROUND(F24,2),Parameters!$B$4:$C$164,2,FALSE)</f>
        <v>0.92079999999999995</v>
      </c>
      <c r="AF24" s="9">
        <f>VLOOKUP(ROUND(G24,2),Parameters!$B$4:$C$164,2,FALSE)</f>
        <v>0.91830000000000001</v>
      </c>
      <c r="AG24" s="9">
        <f>VLOOKUP(ROUND(H24,2),Parameters!$B$4:$C$164,2,FALSE)</f>
        <v>0.92079999999999995</v>
      </c>
      <c r="AH24" s="9">
        <f>VLOOKUP(ROUND(I24,2),Parameters!$B$4:$C$164,2,FALSE)</f>
        <v>0.84</v>
      </c>
      <c r="AI24" s="9">
        <f>VLOOKUP(ROUND(J24,2),Parameters!$B$4:$C$164,2,FALSE)</f>
        <v>0.92930000000000001</v>
      </c>
      <c r="AJ24" s="9">
        <f>VLOOKUP(ROUND(K24,2),Parameters!$B$4:$C$164,2,FALSE)</f>
        <v>0.92930000000000001</v>
      </c>
    </row>
    <row r="25" spans="1:36" x14ac:dyDescent="0.35">
      <c r="A25">
        <v>21</v>
      </c>
      <c r="B25" s="19">
        <f>LN(Data!B25)</f>
        <v>1.2343196390647999</v>
      </c>
      <c r="C25" s="19">
        <f>LN(Data!C25)</f>
        <v>1.1904298176859758</v>
      </c>
      <c r="D25" s="19">
        <f>LN(Data!D25)</f>
        <v>1.0884357364491875</v>
      </c>
      <c r="E25" s="31">
        <f>LN(Data!E25)</f>
        <v>0.8897902438796953</v>
      </c>
      <c r="F25" s="31">
        <f>LN(Data!F25)</f>
        <v>0.92142773843353543</v>
      </c>
      <c r="G25" s="31">
        <f>LN(Data!G25)</f>
        <v>1.0175065841800015</v>
      </c>
      <c r="H25" s="31">
        <f>LN(Data!H25)</f>
        <v>1.1556206500928892</v>
      </c>
      <c r="I25" s="31">
        <f>LN(Data!I25)</f>
        <v>1.2503305686762427</v>
      </c>
      <c r="J25" s="31">
        <f>LN(Data!J25)</f>
        <v>1.3862076851202674</v>
      </c>
      <c r="K25" s="31">
        <f>LN(Data!K25)</f>
        <v>1.2677593508395228</v>
      </c>
      <c r="M25" s="8">
        <f>1+Data!M25/100</f>
        <v>1.1109206216958001</v>
      </c>
      <c r="N25" s="8">
        <f>1+Data!N25/100</f>
        <v>1.0987599285647467</v>
      </c>
      <c r="O25" s="8">
        <f>1+Data!O25/100</f>
        <v>1.0888167720559321</v>
      </c>
      <c r="P25" s="8">
        <f>1+Data!P25/100</f>
        <v>1.0782546787533038</v>
      </c>
      <c r="Q25" s="8">
        <f>1+Data!Q25/100</f>
        <v>1.0714324387358201</v>
      </c>
      <c r="R25" s="8">
        <f>1+Data!R25/100</f>
        <v>1.0630728850642106</v>
      </c>
      <c r="S25" s="8">
        <f>1+Data!S25/100</f>
        <v>1.0489697473957753</v>
      </c>
      <c r="T25" s="8">
        <f>1+Data!T25/100</f>
        <v>1.0377349244615228</v>
      </c>
      <c r="U25" s="8">
        <f>1+Data!U25/100</f>
        <v>1.024042256050036</v>
      </c>
      <c r="V25" s="8">
        <f>1+Data!V25/100</f>
        <v>1.01543080698305</v>
      </c>
      <c r="W25" s="8">
        <f>1+Data!W25/100</f>
        <v>1.0095907281537633</v>
      </c>
      <c r="X25" s="8">
        <f>1+Data!X25/100</f>
        <v>1</v>
      </c>
      <c r="AA25" s="9">
        <f>VLOOKUP(ROUND(B25,2),Parameters!$B$4:$C$164,2,FALSE)</f>
        <v>0.92930000000000001</v>
      </c>
      <c r="AB25" s="9">
        <f>VLOOKUP(ROUND(C25,2),Parameters!$B$4:$C$164,2,FALSE)</f>
        <v>0.92830000000000001</v>
      </c>
      <c r="AC25" s="9">
        <f>VLOOKUP(ROUND(D25,2),Parameters!$B$4:$C$164,2,FALSE)</f>
        <v>0.89</v>
      </c>
      <c r="AD25" s="9">
        <f>VLOOKUP(ROUND(E25,2),Parameters!$B$4:$C$164,2,FALSE)</f>
        <v>0.7</v>
      </c>
      <c r="AE25" s="9">
        <f>VLOOKUP(ROUND(F25,2),Parameters!$B$4:$C$164,2,FALSE)</f>
        <v>0.72</v>
      </c>
      <c r="AF25" s="9">
        <f>VLOOKUP(ROUND(G25,2),Parameters!$B$4:$C$164,2,FALSE)</f>
        <v>0.82</v>
      </c>
      <c r="AG25" s="9">
        <f>VLOOKUP(ROUND(H25,2),Parameters!$B$4:$C$164,2,FALSE)</f>
        <v>0.92449999999999999</v>
      </c>
      <c r="AH25" s="9">
        <f>VLOOKUP(ROUND(I25,2),Parameters!$B$4:$C$164,2,FALSE)</f>
        <v>0.92930000000000001</v>
      </c>
      <c r="AI25" s="9">
        <f>VLOOKUP(ROUND(J25,2),Parameters!$B$4:$C$164,2,FALSE)</f>
        <v>0.92930000000000001</v>
      </c>
      <c r="AJ25" s="9">
        <f>VLOOKUP(ROUND(K25,2),Parameters!$B$4:$C$164,2,FALSE)</f>
        <v>0.92930000000000001</v>
      </c>
    </row>
    <row r="26" spans="1:36" x14ac:dyDescent="0.35">
      <c r="A26">
        <v>22</v>
      </c>
      <c r="B26" s="19">
        <f>LN(Data!B26)</f>
        <v>1.1787561414789929</v>
      </c>
      <c r="C26" s="19">
        <f>LN(Data!C26)</f>
        <v>1.138327461226023</v>
      </c>
      <c r="D26" s="19">
        <f>LN(Data!D26)</f>
        <v>1.0401878882047257</v>
      </c>
      <c r="E26" s="31">
        <f>LN(Data!E26)</f>
        <v>1.2086593199296138</v>
      </c>
      <c r="F26" s="31">
        <f>LN(Data!F26)</f>
        <v>1.2043438329245619</v>
      </c>
      <c r="G26" s="31">
        <f>LN(Data!G26)</f>
        <v>1.1328557723737325</v>
      </c>
      <c r="H26" s="31">
        <f>LN(Data!H26)</f>
        <v>1.239739837745133</v>
      </c>
      <c r="I26" s="31">
        <f>LN(Data!I26)</f>
        <v>1.0982418856577274</v>
      </c>
      <c r="J26" s="31">
        <f>LN(Data!J26)</f>
        <v>1.0039388723278038</v>
      </c>
      <c r="K26" s="31">
        <f>LN(Data!K26)</f>
        <v>1.1952801113922926</v>
      </c>
      <c r="M26" s="8">
        <f>1+Data!M26/100</f>
        <v>1.1130637281895033</v>
      </c>
      <c r="N26" s="8">
        <f>1+Data!N26/100</f>
        <v>1.1037962537616473</v>
      </c>
      <c r="O26" s="8">
        <f>1+Data!O26/100</f>
        <v>1.0899576864016183</v>
      </c>
      <c r="P26" s="8">
        <f>1+Data!P26/100</f>
        <v>1.0828210708848507</v>
      </c>
      <c r="Q26" s="8">
        <f>1+Data!Q26/100</f>
        <v>1.0730973491227918</v>
      </c>
      <c r="R26" s="8">
        <f>1+Data!R26/100</f>
        <v>1.0583164375186092</v>
      </c>
      <c r="S26" s="8">
        <f>1+Data!S26/100</f>
        <v>1.0527144657287759</v>
      </c>
      <c r="T26" s="8">
        <f>1+Data!T26/100</f>
        <v>1.0379592141324712</v>
      </c>
      <c r="U26" s="8">
        <f>1+Data!U26/100</f>
        <v>1.0276372145698573</v>
      </c>
      <c r="V26" s="8">
        <f>1+Data!V26/100</f>
        <v>1.02258078723509</v>
      </c>
      <c r="W26" s="8">
        <f>1+Data!W26/100</f>
        <v>1.0132726800144314</v>
      </c>
      <c r="X26" s="8">
        <f>1+Data!X26/100</f>
        <v>1</v>
      </c>
      <c r="AA26" s="9">
        <f>VLOOKUP(ROUND(B26,2),Parameters!$B$4:$C$164,2,FALSE)</f>
        <v>0.92720000000000002</v>
      </c>
      <c r="AB26" s="9">
        <f>VLOOKUP(ROUND(C26,2),Parameters!$B$4:$C$164,2,FALSE)</f>
        <v>0.92079999999999995</v>
      </c>
      <c r="AC26" s="9">
        <f>VLOOKUP(ROUND(D26,2),Parameters!$B$4:$C$164,2,FALSE)</f>
        <v>0.84</v>
      </c>
      <c r="AD26" s="9">
        <f>VLOOKUP(ROUND(E26,2),Parameters!$B$4:$C$164,2,FALSE)</f>
        <v>0.92930000000000001</v>
      </c>
      <c r="AE26" s="9">
        <f>VLOOKUP(ROUND(F26,2),Parameters!$B$4:$C$164,2,FALSE)</f>
        <v>0.92930000000000001</v>
      </c>
      <c r="AF26" s="9">
        <f>VLOOKUP(ROUND(G26,2),Parameters!$B$4:$C$164,2,FALSE)</f>
        <v>0.91830000000000001</v>
      </c>
      <c r="AG26" s="9">
        <f>VLOOKUP(ROUND(H26,2),Parameters!$B$4:$C$164,2,FALSE)</f>
        <v>0.92930000000000001</v>
      </c>
      <c r="AH26" s="9">
        <f>VLOOKUP(ROUND(I26,2),Parameters!$B$4:$C$164,2,FALSE)</f>
        <v>0.9</v>
      </c>
      <c r="AI26" s="9">
        <f>VLOOKUP(ROUND(J26,2),Parameters!$B$4:$C$164,2,FALSE)</f>
        <v>0.8</v>
      </c>
      <c r="AJ26" s="9">
        <f>VLOOKUP(ROUND(K26,2),Parameters!$B$4:$C$164,2,FALSE)</f>
        <v>0.92930000000000001</v>
      </c>
    </row>
    <row r="27" spans="1:36" x14ac:dyDescent="0.35">
      <c r="A27">
        <v>23</v>
      </c>
      <c r="B27" s="19">
        <f>LN(Data!B27)</f>
        <v>1.1086956984432517</v>
      </c>
      <c r="C27" s="19">
        <f>LN(Data!C27)</f>
        <v>1.1722348132571832</v>
      </c>
      <c r="D27" s="19">
        <f>LN(Data!D27)</f>
        <v>1.3088006615539634</v>
      </c>
      <c r="E27" s="31">
        <f>LN(Data!E27)</f>
        <v>1.0712133565692006</v>
      </c>
      <c r="F27" s="31">
        <f>LN(Data!F27)</f>
        <v>1.1351283999957931</v>
      </c>
      <c r="G27" s="31">
        <f>LN(Data!G27)</f>
        <v>1.0148701010051371</v>
      </c>
      <c r="H27" s="31">
        <f>LN(Data!H27)</f>
        <v>1.1479515948369221</v>
      </c>
      <c r="I27" s="31">
        <f>LN(Data!I27)</f>
        <v>1.1510777567187747</v>
      </c>
      <c r="J27" s="31">
        <f>LN(Data!J27)</f>
        <v>1.2460861470647593</v>
      </c>
      <c r="K27" s="31">
        <f>LN(Data!K27)</f>
        <v>0.9987366161039859</v>
      </c>
      <c r="M27" s="8">
        <f>1+Data!M27/100</f>
        <v>1.1125830179120924</v>
      </c>
      <c r="N27" s="8">
        <f>1+Data!N27/100</f>
        <v>1.1067059931454803</v>
      </c>
      <c r="O27" s="8">
        <f>1+Data!O27/100</f>
        <v>1.0991730217984681</v>
      </c>
      <c r="P27" s="8">
        <f>1+Data!P27/100</f>
        <v>1.0866797188888553</v>
      </c>
      <c r="Q27" s="8">
        <f>1+Data!Q27/100</f>
        <v>1.0756830308638416</v>
      </c>
      <c r="R27" s="8">
        <f>1+Data!R27/100</f>
        <v>1.0651917018387689</v>
      </c>
      <c r="S27" s="8">
        <f>1+Data!S27/100</f>
        <v>1.0559366587877757</v>
      </c>
      <c r="T27" s="8">
        <f>1+Data!T27/100</f>
        <v>1.0419836191148457</v>
      </c>
      <c r="U27" s="8">
        <f>1+Data!U27/100</f>
        <v>1.0368131424977738</v>
      </c>
      <c r="V27" s="8">
        <f>1+Data!V27/100</f>
        <v>1.0283011501679931</v>
      </c>
      <c r="W27" s="8">
        <f>1+Data!W27/100</f>
        <v>1.0197246749411801</v>
      </c>
      <c r="X27" s="8">
        <f>1+Data!X27/100</f>
        <v>1.0075975571168472</v>
      </c>
      <c r="AA27" s="9">
        <f>VLOOKUP(ROUND(B27,2),Parameters!$B$4:$C$164,2,FALSE)</f>
        <v>0.91</v>
      </c>
      <c r="AB27" s="9">
        <f>VLOOKUP(ROUND(C27,2),Parameters!$B$4:$C$164,2,FALSE)</f>
        <v>0.92589999999999995</v>
      </c>
      <c r="AC27" s="9">
        <f>VLOOKUP(ROUND(D27,2),Parameters!$B$4:$C$164,2,FALSE)</f>
        <v>0.92930000000000001</v>
      </c>
      <c r="AD27" s="9">
        <f>VLOOKUP(ROUND(E27,2),Parameters!$B$4:$C$164,2,FALSE)</f>
        <v>0.87</v>
      </c>
      <c r="AE27" s="9">
        <f>VLOOKUP(ROUND(F27,2),Parameters!$B$4:$C$164,2,FALSE)</f>
        <v>0.92079999999999995</v>
      </c>
      <c r="AF27" s="9">
        <f>VLOOKUP(ROUND(G27,2),Parameters!$B$4:$C$164,2,FALSE)</f>
        <v>0.81</v>
      </c>
      <c r="AG27" s="9">
        <f>VLOOKUP(ROUND(H27,2),Parameters!$B$4:$C$164,2,FALSE)</f>
        <v>0.92279999999999995</v>
      </c>
      <c r="AH27" s="9">
        <f>VLOOKUP(ROUND(I27,2),Parameters!$B$4:$C$164,2,FALSE)</f>
        <v>0.92279999999999995</v>
      </c>
      <c r="AI27" s="9">
        <f>VLOOKUP(ROUND(J27,2),Parameters!$B$4:$C$164,2,FALSE)</f>
        <v>0.92930000000000001</v>
      </c>
      <c r="AJ27" s="9">
        <f>VLOOKUP(ROUND(K27,2),Parameters!$B$4:$C$164,2,FALSE)</f>
        <v>0.8</v>
      </c>
    </row>
    <row r="28" spans="1:36" x14ac:dyDescent="0.35">
      <c r="A28">
        <v>24</v>
      </c>
      <c r="B28" s="19">
        <f>LN(Data!B28)</f>
        <v>1.3633760380404487</v>
      </c>
      <c r="C28" s="19">
        <f>LN(Data!C28)</f>
        <v>1.228760180279014</v>
      </c>
      <c r="D28" s="19">
        <f>LN(Data!D28)</f>
        <v>1.1219527073896916</v>
      </c>
      <c r="E28" s="31">
        <f>LN(Data!E28)</f>
        <v>1.1535061162621494</v>
      </c>
      <c r="F28" s="31">
        <f>LN(Data!F28)</f>
        <v>1.2479575361734396</v>
      </c>
      <c r="G28" s="31">
        <f>LN(Data!G28)</f>
        <v>1.1017341856725857</v>
      </c>
      <c r="H28" s="31">
        <f>LN(Data!H28)</f>
        <v>1.2600728607258935</v>
      </c>
      <c r="I28" s="31">
        <f>LN(Data!I28)</f>
        <v>1.2364410367361482</v>
      </c>
      <c r="J28" s="31">
        <f>LN(Data!J28)</f>
        <v>1.1611872269457606</v>
      </c>
      <c r="K28" s="31">
        <f>LN(Data!K28)</f>
        <v>1.364976741649828</v>
      </c>
      <c r="M28" s="8">
        <f>1+Data!M28/100</f>
        <v>1.1130439525741029</v>
      </c>
      <c r="N28" s="8">
        <f>1+Data!N28/100</f>
        <v>1.1053591695235694</v>
      </c>
      <c r="O28" s="8">
        <f>1+Data!O28/100</f>
        <v>1.0979795026768324</v>
      </c>
      <c r="P28" s="8">
        <f>1+Data!P28/100</f>
        <v>1.0865740524659386</v>
      </c>
      <c r="Q28" s="8">
        <f>1+Data!Q28/100</f>
        <v>1.0746094231007011</v>
      </c>
      <c r="R28" s="8">
        <f>1+Data!R28/100</f>
        <v>1.0689922445784539</v>
      </c>
      <c r="S28" s="8">
        <f>1+Data!S28/100</f>
        <v>1.0623271452819865</v>
      </c>
      <c r="T28" s="8">
        <f>1+Data!T28/100</f>
        <v>1.0493195800304247</v>
      </c>
      <c r="U28" s="8">
        <f>1+Data!U28/100</f>
        <v>1.0390582204238714</v>
      </c>
      <c r="V28" s="8">
        <f>1+Data!V28/100</f>
        <v>1.0293386175434343</v>
      </c>
      <c r="W28" s="8">
        <f>1+Data!W28/100</f>
        <v>1.0198898397266469</v>
      </c>
      <c r="X28" s="8">
        <f>1+Data!X28/100</f>
        <v>1.0080177276504674</v>
      </c>
      <c r="AA28" s="9">
        <f>VLOOKUP(ROUND(B28,2),Parameters!$B$4:$C$164,2,FALSE)</f>
        <v>0.92930000000000001</v>
      </c>
      <c r="AB28" s="9">
        <f>VLOOKUP(ROUND(C28,2),Parameters!$B$4:$C$164,2,FALSE)</f>
        <v>0.92930000000000001</v>
      </c>
      <c r="AC28" s="9">
        <f>VLOOKUP(ROUND(D28,2),Parameters!$B$4:$C$164,2,FALSE)</f>
        <v>0.91500000000000004</v>
      </c>
      <c r="AD28" s="9">
        <f>VLOOKUP(ROUND(E28,2),Parameters!$B$4:$C$164,2,FALSE)</f>
        <v>0.92279999999999995</v>
      </c>
      <c r="AE28" s="9">
        <f>VLOOKUP(ROUND(F28,2),Parameters!$B$4:$C$164,2,FALSE)</f>
        <v>0.92930000000000001</v>
      </c>
      <c r="AF28" s="9">
        <f>VLOOKUP(ROUND(G28,2),Parameters!$B$4:$C$164,2,FALSE)</f>
        <v>0.9</v>
      </c>
      <c r="AG28" s="9">
        <f>VLOOKUP(ROUND(H28,2),Parameters!$B$4:$C$164,2,FALSE)</f>
        <v>0.92930000000000001</v>
      </c>
      <c r="AH28" s="9">
        <f>VLOOKUP(ROUND(I28,2),Parameters!$B$4:$C$164,2,FALSE)</f>
        <v>0.92930000000000001</v>
      </c>
      <c r="AI28" s="9">
        <f>VLOOKUP(ROUND(J28,2),Parameters!$B$4:$C$164,2,FALSE)</f>
        <v>0.92449999999999999</v>
      </c>
      <c r="AJ28" s="9">
        <f>VLOOKUP(ROUND(K28,2),Parameters!$B$4:$C$164,2,FALSE)</f>
        <v>0.92930000000000001</v>
      </c>
    </row>
    <row r="29" spans="1:36" x14ac:dyDescent="0.35">
      <c r="A29">
        <v>25</v>
      </c>
      <c r="B29" s="19">
        <f>LN(Data!B29)</f>
        <v>1.155495431780373</v>
      </c>
      <c r="C29" s="19">
        <f>LN(Data!C29)</f>
        <v>1.0663408479168366</v>
      </c>
      <c r="D29" s="19">
        <f>LN(Data!D29)</f>
        <v>1.1027656758473061</v>
      </c>
      <c r="E29" s="31">
        <f>LN(Data!E29)</f>
        <v>1.1908710834590819</v>
      </c>
      <c r="F29" s="31">
        <f>LN(Data!F29)</f>
        <v>1.1482372871228057</v>
      </c>
      <c r="G29" s="31">
        <f>LN(Data!G29)</f>
        <v>1.3657548811733988</v>
      </c>
      <c r="H29" s="31">
        <f>LN(Data!H29)</f>
        <v>1.1575729599865159</v>
      </c>
      <c r="I29" s="31">
        <f>LN(Data!I29)</f>
        <v>1.1174853709570991</v>
      </c>
      <c r="J29" s="31">
        <f>LN(Data!J29)</f>
        <v>1.1505140313625899</v>
      </c>
      <c r="K29" s="31">
        <f>LN(Data!K29)</f>
        <v>1.1399571268828983</v>
      </c>
      <c r="M29" s="8">
        <f>1+Data!M29/100</f>
        <v>1.1129315601748886</v>
      </c>
      <c r="N29" s="8">
        <f>1+Data!N29/100</f>
        <v>1.0984865339690648</v>
      </c>
      <c r="O29" s="8">
        <f>1+Data!O29/100</f>
        <v>1.0844891874051081</v>
      </c>
      <c r="P29" s="8">
        <f>1+Data!P29/100</f>
        <v>1.0743084159624356</v>
      </c>
      <c r="Q29" s="8">
        <f>1+Data!Q29/100</f>
        <v>1.0665536592815452</v>
      </c>
      <c r="R29" s="8">
        <f>1+Data!R29/100</f>
        <v>1.051866275046079</v>
      </c>
      <c r="S29" s="8">
        <f>1+Data!S29/100</f>
        <v>1.0426115944307022</v>
      </c>
      <c r="T29" s="8">
        <f>1+Data!T29/100</f>
        <v>1.0278436418579671</v>
      </c>
      <c r="U29" s="8">
        <f>1+Data!U29/100</f>
        <v>1.0193723472516121</v>
      </c>
      <c r="V29" s="8">
        <f>1+Data!V29/100</f>
        <v>1.0098821928483597</v>
      </c>
      <c r="W29" s="8">
        <f>1+Data!W29/100</f>
        <v>1.0044644942396765</v>
      </c>
      <c r="X29" s="8">
        <f>1+Data!X29/100</f>
        <v>1</v>
      </c>
      <c r="AA29" s="9">
        <f>VLOOKUP(ROUND(B29,2),Parameters!$B$4:$C$164,2,FALSE)</f>
        <v>0.92449999999999999</v>
      </c>
      <c r="AB29" s="9">
        <f>VLOOKUP(ROUND(C29,2),Parameters!$B$4:$C$164,2,FALSE)</f>
        <v>0.87</v>
      </c>
      <c r="AC29" s="9">
        <f>VLOOKUP(ROUND(D29,2),Parameters!$B$4:$C$164,2,FALSE)</f>
        <v>0.9</v>
      </c>
      <c r="AD29" s="9">
        <f>VLOOKUP(ROUND(E29,2),Parameters!$B$4:$C$164,2,FALSE)</f>
        <v>0.92830000000000001</v>
      </c>
      <c r="AE29" s="9">
        <f>VLOOKUP(ROUND(F29,2),Parameters!$B$4:$C$164,2,FALSE)</f>
        <v>0.92279999999999995</v>
      </c>
      <c r="AF29" s="9">
        <f>VLOOKUP(ROUND(G29,2),Parameters!$B$4:$C$164,2,FALSE)</f>
        <v>0.92930000000000001</v>
      </c>
      <c r="AG29" s="9">
        <f>VLOOKUP(ROUND(H29,2),Parameters!$B$4:$C$164,2,FALSE)</f>
        <v>0.92449999999999999</v>
      </c>
      <c r="AH29" s="9">
        <f>VLOOKUP(ROUND(I29,2),Parameters!$B$4:$C$164,2,FALSE)</f>
        <v>0.91500000000000004</v>
      </c>
      <c r="AI29" s="9">
        <f>VLOOKUP(ROUND(J29,2),Parameters!$B$4:$C$164,2,FALSE)</f>
        <v>0.92279999999999995</v>
      </c>
      <c r="AJ29" s="9">
        <f>VLOOKUP(ROUND(K29,2),Parameters!$B$4:$C$164,2,FALSE)</f>
        <v>0.92079999999999995</v>
      </c>
    </row>
    <row r="30" spans="1:36" x14ac:dyDescent="0.35">
      <c r="A30">
        <v>26</v>
      </c>
      <c r="B30" s="19">
        <f>LN(Data!B30)</f>
        <v>1.1022735652248494</v>
      </c>
      <c r="C30" s="19">
        <f>LN(Data!C30)</f>
        <v>1.0821812527831798</v>
      </c>
      <c r="D30" s="19">
        <f>LN(Data!D30)</f>
        <v>1.1476823437149239</v>
      </c>
      <c r="E30" s="31">
        <f>LN(Data!E30)</f>
        <v>1.258386293049945</v>
      </c>
      <c r="F30" s="31">
        <f>LN(Data!F30)</f>
        <v>0.98514144107363932</v>
      </c>
      <c r="G30" s="31">
        <f>LN(Data!G30)</f>
        <v>1.2033824588089441</v>
      </c>
      <c r="H30" s="31">
        <f>LN(Data!H30)</f>
        <v>1.1214545225918953</v>
      </c>
      <c r="I30" s="31">
        <f>LN(Data!I30)</f>
        <v>1.1255327992314363</v>
      </c>
      <c r="J30" s="31">
        <f>LN(Data!J30)</f>
        <v>1.177460227241605</v>
      </c>
      <c r="K30" s="31">
        <f>LN(Data!K30)</f>
        <v>1.2895182561926142</v>
      </c>
      <c r="M30" s="8">
        <f>1+Data!M30/100</f>
        <v>1.1080867176572948</v>
      </c>
      <c r="N30" s="8">
        <f>1+Data!N30/100</f>
        <v>1.0937088481481394</v>
      </c>
      <c r="O30" s="8">
        <f>1+Data!O30/100</f>
        <v>1.0856524622521262</v>
      </c>
      <c r="P30" s="8">
        <f>1+Data!P30/100</f>
        <v>1.078765245338849</v>
      </c>
      <c r="Q30" s="8">
        <f>1+Data!Q30/100</f>
        <v>1.067815030810082</v>
      </c>
      <c r="R30" s="8">
        <f>1+Data!R30/100</f>
        <v>1.0552890790585088</v>
      </c>
      <c r="S30" s="8">
        <f>1+Data!S30/100</f>
        <v>1.0493312691661654</v>
      </c>
      <c r="T30" s="8">
        <f>1+Data!T30/100</f>
        <v>1.044258427599313</v>
      </c>
      <c r="U30" s="8">
        <f>1+Data!U30/100</f>
        <v>1.0299727075869773</v>
      </c>
      <c r="V30" s="8">
        <f>1+Data!V30/100</f>
        <v>1.0162104860315686</v>
      </c>
      <c r="W30" s="8">
        <f>1+Data!W30/100</f>
        <v>1.0067387491298705</v>
      </c>
      <c r="X30" s="8">
        <f>1+Data!X30/100</f>
        <v>1</v>
      </c>
      <c r="AA30" s="9">
        <f>VLOOKUP(ROUND(B30,2),Parameters!$B$4:$C$164,2,FALSE)</f>
        <v>0.9</v>
      </c>
      <c r="AB30" s="9">
        <f>VLOOKUP(ROUND(C30,2),Parameters!$B$4:$C$164,2,FALSE)</f>
        <v>0.88</v>
      </c>
      <c r="AC30" s="9">
        <f>VLOOKUP(ROUND(D30,2),Parameters!$B$4:$C$164,2,FALSE)</f>
        <v>0.92279999999999995</v>
      </c>
      <c r="AD30" s="9">
        <f>VLOOKUP(ROUND(E30,2),Parameters!$B$4:$C$164,2,FALSE)</f>
        <v>0.92930000000000001</v>
      </c>
      <c r="AE30" s="9">
        <f>VLOOKUP(ROUND(F30,2),Parameters!$B$4:$C$164,2,FALSE)</f>
        <v>0.79</v>
      </c>
      <c r="AF30" s="9">
        <f>VLOOKUP(ROUND(G30,2),Parameters!$B$4:$C$164,2,FALSE)</f>
        <v>0.92930000000000001</v>
      </c>
      <c r="AG30" s="9">
        <f>VLOOKUP(ROUND(H30,2),Parameters!$B$4:$C$164,2,FALSE)</f>
        <v>0.91500000000000004</v>
      </c>
      <c r="AH30" s="9">
        <f>VLOOKUP(ROUND(I30,2),Parameters!$B$4:$C$164,2,FALSE)</f>
        <v>0.91830000000000001</v>
      </c>
      <c r="AI30" s="9">
        <f>VLOOKUP(ROUND(J30,2),Parameters!$B$4:$C$164,2,FALSE)</f>
        <v>0.92720000000000002</v>
      </c>
      <c r="AJ30" s="9">
        <f>VLOOKUP(ROUND(K30,2),Parameters!$B$4:$C$164,2,FALSE)</f>
        <v>0.92930000000000001</v>
      </c>
    </row>
    <row r="31" spans="1:36" x14ac:dyDescent="0.35">
      <c r="A31">
        <v>27</v>
      </c>
      <c r="B31" s="19">
        <f>LN(Data!B31)</f>
        <v>1.0363979435393902</v>
      </c>
      <c r="C31" s="19">
        <f>LN(Data!C31)</f>
        <v>1.1663885848386744</v>
      </c>
      <c r="D31" s="19">
        <f>LN(Data!D31)</f>
        <v>1.0167767631854583</v>
      </c>
      <c r="E31" s="31">
        <f>LN(Data!E31)</f>
        <v>1.0142554246705449</v>
      </c>
      <c r="F31" s="31">
        <f>LN(Data!F31)</f>
        <v>1.1587069095001941</v>
      </c>
      <c r="G31" s="31">
        <f>LN(Data!G31)</f>
        <v>1.0742224056457759</v>
      </c>
      <c r="H31" s="31">
        <f>LN(Data!H31)</f>
        <v>1.2252553684698277</v>
      </c>
      <c r="I31" s="31">
        <f>LN(Data!I31)</f>
        <v>1.0959781264962538</v>
      </c>
      <c r="J31" s="31">
        <f>LN(Data!J31)</f>
        <v>1.0615406236790641</v>
      </c>
      <c r="K31" s="31">
        <f>LN(Data!K31)</f>
        <v>0.9590052237352874</v>
      </c>
      <c r="M31" s="8">
        <f>1+Data!M31/100</f>
        <v>1.1089839972672626</v>
      </c>
      <c r="N31" s="8">
        <f>1+Data!N31/100</f>
        <v>1.0996607834479224</v>
      </c>
      <c r="O31" s="8">
        <f>1+Data!O31/100</f>
        <v>1.0901319170315948</v>
      </c>
      <c r="P31" s="8">
        <f>1+Data!P31/100</f>
        <v>1.0760171404351389</v>
      </c>
      <c r="Q31" s="8">
        <f>1+Data!Q31/100</f>
        <v>1.0635877905004762</v>
      </c>
      <c r="R31" s="8">
        <f>1+Data!R31/100</f>
        <v>1.0519149852690786</v>
      </c>
      <c r="S31" s="8">
        <f>1+Data!S31/100</f>
        <v>1.0458084240721346</v>
      </c>
      <c r="T31" s="8">
        <f>1+Data!T31/100</f>
        <v>1.0379804866725604</v>
      </c>
      <c r="U31" s="8">
        <f>1+Data!U31/100</f>
        <v>1.0321598973377326</v>
      </c>
      <c r="V31" s="8">
        <f>1+Data!V31/100</f>
        <v>1.0173668999497709</v>
      </c>
      <c r="W31" s="8">
        <f>1+Data!W31/100</f>
        <v>1.0091211565789637</v>
      </c>
      <c r="X31" s="8">
        <f>1+Data!X31/100</f>
        <v>1</v>
      </c>
      <c r="AA31" s="9">
        <f>VLOOKUP(ROUND(B31,2),Parameters!$B$4:$C$164,2,FALSE)</f>
        <v>0.84</v>
      </c>
      <c r="AB31" s="9">
        <f>VLOOKUP(ROUND(C31,2),Parameters!$B$4:$C$164,2,FALSE)</f>
        <v>0.92589999999999995</v>
      </c>
      <c r="AC31" s="9">
        <f>VLOOKUP(ROUND(D31,2),Parameters!$B$4:$C$164,2,FALSE)</f>
        <v>0.82</v>
      </c>
      <c r="AD31" s="9">
        <f>VLOOKUP(ROUND(E31,2),Parameters!$B$4:$C$164,2,FALSE)</f>
        <v>0.81</v>
      </c>
      <c r="AE31" s="9">
        <f>VLOOKUP(ROUND(F31,2),Parameters!$B$4:$C$164,2,FALSE)</f>
        <v>0.92449999999999999</v>
      </c>
      <c r="AF31" s="9">
        <f>VLOOKUP(ROUND(G31,2),Parameters!$B$4:$C$164,2,FALSE)</f>
        <v>0.87</v>
      </c>
      <c r="AG31" s="9">
        <f>VLOOKUP(ROUND(H31,2),Parameters!$B$4:$C$164,2,FALSE)</f>
        <v>0.92930000000000001</v>
      </c>
      <c r="AH31" s="9">
        <f>VLOOKUP(ROUND(I31,2),Parameters!$B$4:$C$164,2,FALSE)</f>
        <v>0.9</v>
      </c>
      <c r="AI31" s="9">
        <f>VLOOKUP(ROUND(J31,2),Parameters!$B$4:$C$164,2,FALSE)</f>
        <v>0.86</v>
      </c>
      <c r="AJ31" s="9">
        <f>VLOOKUP(ROUND(K31,2),Parameters!$B$4:$C$164,2,FALSE)</f>
        <v>0.76</v>
      </c>
    </row>
    <row r="32" spans="1:36" x14ac:dyDescent="0.35">
      <c r="A32">
        <v>28</v>
      </c>
      <c r="B32" s="19">
        <f>LN(Data!B32)</f>
        <v>1.0522563806526921</v>
      </c>
      <c r="C32" s="19">
        <f>LN(Data!C32)</f>
        <v>1.2310244579959277</v>
      </c>
      <c r="D32" s="19">
        <f>LN(Data!D32)</f>
        <v>1.1186417463908809</v>
      </c>
      <c r="E32" s="19">
        <f>LN(Data!E32)</f>
        <v>1.2797422792670394</v>
      </c>
      <c r="F32" s="19">
        <f>LN(Data!F32)</f>
        <v>1.0005570356400237</v>
      </c>
      <c r="G32" s="19">
        <f>LN(Data!G32)</f>
        <v>1.2085668210600005</v>
      </c>
      <c r="H32" s="19">
        <f>LN(Data!H32)</f>
        <v>1.1609425022487767</v>
      </c>
      <c r="I32" s="19">
        <f>LN(Data!I32)</f>
        <v>1.2511664970967418</v>
      </c>
      <c r="J32" s="19">
        <f>LN(Data!J32)</f>
        <v>1.2801174574471463</v>
      </c>
      <c r="K32" s="19">
        <f>LN(Data!K32)</f>
        <v>0.98585158674693396</v>
      </c>
      <c r="M32" s="8">
        <f>1+Data!M32/100</f>
        <v>1.1119946858666785</v>
      </c>
      <c r="N32" s="8">
        <f>1+Data!N32/100</f>
        <v>1.1068173671695063</v>
      </c>
      <c r="O32" s="8">
        <f>1+Data!O32/100</f>
        <v>1.0940693709630542</v>
      </c>
      <c r="P32" s="8">
        <f>1+Data!P32/100</f>
        <v>1.079265495934892</v>
      </c>
      <c r="Q32" s="8">
        <f>1+Data!Q32/100</f>
        <v>1.0724020205444613</v>
      </c>
      <c r="R32" s="8">
        <f>1+Data!R32/100</f>
        <v>1.0649650355627631</v>
      </c>
      <c r="S32" s="8">
        <f>1+Data!S32/100</f>
        <v>1.0531485188981522</v>
      </c>
      <c r="T32" s="8">
        <f>1+Data!T32/100</f>
        <v>1.0441176518073167</v>
      </c>
      <c r="U32" s="8">
        <f>1+Data!U32/100</f>
        <v>1.0352355103902993</v>
      </c>
      <c r="V32" s="8">
        <f>1+Data!V32/100</f>
        <v>1.0248521617971413</v>
      </c>
      <c r="W32" s="8">
        <f>1+Data!W32/100</f>
        <v>1.0188208838432444</v>
      </c>
      <c r="X32" s="8">
        <f>1+Data!X32/100</f>
        <v>1.0044345161306467</v>
      </c>
      <c r="AA32" s="9">
        <f>VLOOKUP(ROUND(B32,2),Parameters!$B$4:$C$164,2,FALSE)</f>
        <v>0.85</v>
      </c>
      <c r="AB32" s="9">
        <f>VLOOKUP(ROUND(C32,2),Parameters!$B$4:$C$164,2,FALSE)</f>
        <v>0.92930000000000001</v>
      </c>
      <c r="AC32" s="9">
        <f>VLOOKUP(ROUND(D32,2),Parameters!$B$4:$C$164,2,FALSE)</f>
        <v>0.91500000000000004</v>
      </c>
      <c r="AD32" s="9">
        <f>VLOOKUP(ROUND(E32,2),Parameters!$B$4:$C$164,2,FALSE)</f>
        <v>0.92930000000000001</v>
      </c>
      <c r="AE32" s="9">
        <f>VLOOKUP(ROUND(F32,2),Parameters!$B$4:$C$164,2,FALSE)</f>
        <v>0.8</v>
      </c>
      <c r="AF32" s="9">
        <f>VLOOKUP(ROUND(G32,2),Parameters!$B$4:$C$164,2,FALSE)</f>
        <v>0.92930000000000001</v>
      </c>
      <c r="AG32" s="9">
        <f>VLOOKUP(ROUND(H32,2),Parameters!$B$4:$C$164,2,FALSE)</f>
        <v>0.92449999999999999</v>
      </c>
      <c r="AH32" s="9">
        <f>VLOOKUP(ROUND(I32,2),Parameters!$B$4:$C$164,2,FALSE)</f>
        <v>0.92930000000000001</v>
      </c>
      <c r="AI32" s="9">
        <f>VLOOKUP(ROUND(J32,2),Parameters!$B$4:$C$164,2,FALSE)</f>
        <v>0.92930000000000001</v>
      </c>
      <c r="AJ32" s="9">
        <f>VLOOKUP(ROUND(K32,2),Parameters!$B$4:$C$164,2,FALSE)</f>
        <v>0.79</v>
      </c>
    </row>
    <row r="33" spans="1:36" x14ac:dyDescent="0.35">
      <c r="A33">
        <v>29</v>
      </c>
      <c r="B33" s="19">
        <f>LN(Data!B33)</f>
        <v>1.0822150836084758</v>
      </c>
      <c r="C33" s="19">
        <f>LN(Data!C33)</f>
        <v>1.222067999948651</v>
      </c>
      <c r="D33" s="19">
        <f>LN(Data!D33)</f>
        <v>1.1009927008159348</v>
      </c>
      <c r="E33" s="19">
        <f>LN(Data!E33)</f>
        <v>1.1856572634723852</v>
      </c>
      <c r="F33" s="19">
        <f>LN(Data!F33)</f>
        <v>1.1188534689055951</v>
      </c>
      <c r="G33" s="19">
        <f>LN(Data!G33)</f>
        <v>1.2201417891737953</v>
      </c>
      <c r="H33" s="19">
        <f>LN(Data!H33)</f>
        <v>1.3237273927641413</v>
      </c>
      <c r="I33" s="19">
        <f>LN(Data!I33)</f>
        <v>1.100066310807466</v>
      </c>
      <c r="J33" s="19">
        <f>LN(Data!J33)</f>
        <v>1.0671104058409631</v>
      </c>
      <c r="K33" s="19">
        <f>LN(Data!K33)</f>
        <v>1.166376624334261</v>
      </c>
      <c r="M33" s="8">
        <f>1+Data!M33/100</f>
        <v>1.1135068231527865</v>
      </c>
      <c r="N33" s="8">
        <f>1+Data!N33/100</f>
        <v>1.1038928547397526</v>
      </c>
      <c r="O33" s="8">
        <f>1+Data!O33/100</f>
        <v>1.0962320776671344</v>
      </c>
      <c r="P33" s="8">
        <f>1+Data!P33/100</f>
        <v>1.0900371103303224</v>
      </c>
      <c r="Q33" s="8">
        <f>1+Data!Q33/100</f>
        <v>1.0759395842299275</v>
      </c>
      <c r="R33" s="8">
        <f>1+Data!R33/100</f>
        <v>1.0611573244311649</v>
      </c>
      <c r="S33" s="8">
        <f>1+Data!S33/100</f>
        <v>1.0480910595091213</v>
      </c>
      <c r="T33" s="8">
        <f>1+Data!T33/100</f>
        <v>1.0358865170949279</v>
      </c>
      <c r="U33" s="8">
        <f>1+Data!U33/100</f>
        <v>1.0231275023649895</v>
      </c>
      <c r="V33" s="8">
        <f>1+Data!V33/100</f>
        <v>1.0173745670243715</v>
      </c>
      <c r="W33" s="8">
        <f>1+Data!W33/100</f>
        <v>1.0058004164035563</v>
      </c>
      <c r="X33" s="8">
        <f>1+Data!X33/100</f>
        <v>1</v>
      </c>
      <c r="AA33" s="9">
        <f>VLOOKUP(ROUND(B33,2),Parameters!$B$4:$C$164,2,FALSE)</f>
        <v>0.88</v>
      </c>
      <c r="AB33" s="9">
        <f>VLOOKUP(ROUND(C33,2),Parameters!$B$4:$C$164,2,FALSE)</f>
        <v>0.92930000000000001</v>
      </c>
      <c r="AC33" s="9">
        <f>VLOOKUP(ROUND(D33,2),Parameters!$B$4:$C$164,2,FALSE)</f>
        <v>0.9</v>
      </c>
      <c r="AD33" s="9">
        <f>VLOOKUP(ROUND(E33,2),Parameters!$B$4:$C$164,2,FALSE)</f>
        <v>0.92830000000000001</v>
      </c>
      <c r="AE33" s="9">
        <f>VLOOKUP(ROUND(F33,2),Parameters!$B$4:$C$164,2,FALSE)</f>
        <v>0.91500000000000004</v>
      </c>
      <c r="AF33" s="9">
        <f>VLOOKUP(ROUND(G33,2),Parameters!$B$4:$C$164,2,FALSE)</f>
        <v>0.92930000000000001</v>
      </c>
      <c r="AG33" s="9">
        <f>VLOOKUP(ROUND(H33,2),Parameters!$B$4:$C$164,2,FALSE)</f>
        <v>0.92930000000000001</v>
      </c>
      <c r="AH33" s="9">
        <f>VLOOKUP(ROUND(I33,2),Parameters!$B$4:$C$164,2,FALSE)</f>
        <v>0.9</v>
      </c>
      <c r="AI33" s="9">
        <f>VLOOKUP(ROUND(J33,2),Parameters!$B$4:$C$164,2,FALSE)</f>
        <v>0.87</v>
      </c>
      <c r="AJ33" s="9">
        <f>VLOOKUP(ROUND(K33,2),Parameters!$B$4:$C$164,2,FALSE)</f>
        <v>0.92589999999999995</v>
      </c>
    </row>
    <row r="34" spans="1:36" x14ac:dyDescent="0.35">
      <c r="A34">
        <v>30</v>
      </c>
      <c r="B34" s="19">
        <f>LN(Data!B34)</f>
        <v>1.0149148729479958</v>
      </c>
      <c r="C34" s="19">
        <f>LN(Data!C34)</f>
        <v>1.1208875630761113</v>
      </c>
      <c r="D34" s="19">
        <f>LN(Data!D34)</f>
        <v>1.2180223693175056</v>
      </c>
      <c r="E34" s="19">
        <f>LN(Data!E34)</f>
        <v>1.1549895010093518</v>
      </c>
      <c r="F34" s="19">
        <f>LN(Data!F34)</f>
        <v>1.0816336213564233</v>
      </c>
      <c r="G34" s="19">
        <f>LN(Data!G34)</f>
        <v>1.0343477632837053</v>
      </c>
      <c r="H34" s="19">
        <f>LN(Data!H34)</f>
        <v>1.2307281842783466</v>
      </c>
      <c r="I34" s="19">
        <f>LN(Data!I34)</f>
        <v>0.98138858499327941</v>
      </c>
      <c r="J34" s="19">
        <f>LN(Data!J34)</f>
        <v>1.1186483894629766</v>
      </c>
      <c r="K34" s="19">
        <f>LN(Data!K34)</f>
        <v>1.17881033142053</v>
      </c>
      <c r="M34" s="8">
        <f>1+Data!M34/100</f>
        <v>1.1076126611306742</v>
      </c>
      <c r="N34" s="8">
        <f>1+Data!N34/100</f>
        <v>1.0938039301076443</v>
      </c>
      <c r="O34" s="8">
        <f>1+Data!O34/100</f>
        <v>1.0836169861077642</v>
      </c>
      <c r="P34" s="8">
        <f>1+Data!P34/100</f>
        <v>1.0721287414962779</v>
      </c>
      <c r="Q34" s="8">
        <f>1+Data!Q34/100</f>
        <v>1.0642639526977622</v>
      </c>
      <c r="R34" s="8">
        <f>1+Data!R34/100</f>
        <v>1.0585513348964808</v>
      </c>
      <c r="S34" s="8">
        <f>1+Data!S34/100</f>
        <v>1.0498840216065586</v>
      </c>
      <c r="T34" s="8">
        <f>1+Data!T34/100</f>
        <v>1.036294455670761</v>
      </c>
      <c r="U34" s="8">
        <f>1+Data!U34/100</f>
        <v>1.0280072642683571</v>
      </c>
      <c r="V34" s="8">
        <f>1+Data!V34/100</f>
        <v>1.0134817808968479</v>
      </c>
      <c r="W34" s="8">
        <f>1+Data!W34/100</f>
        <v>1.0000277395130002</v>
      </c>
      <c r="X34" s="8">
        <f>1+Data!X34/100</f>
        <v>1</v>
      </c>
      <c r="AA34" s="9">
        <f>VLOOKUP(ROUND(B34,2),Parameters!$B$4:$C$164,2,FALSE)</f>
        <v>0.81</v>
      </c>
      <c r="AB34" s="9">
        <f>VLOOKUP(ROUND(C34,2),Parameters!$B$4:$C$164,2,FALSE)</f>
        <v>0.91500000000000004</v>
      </c>
      <c r="AC34" s="9">
        <f>VLOOKUP(ROUND(D34,2),Parameters!$B$4:$C$164,2,FALSE)</f>
        <v>0.92930000000000001</v>
      </c>
      <c r="AD34" s="9">
        <f>VLOOKUP(ROUND(E34,2),Parameters!$B$4:$C$164,2,FALSE)</f>
        <v>0.92279999999999995</v>
      </c>
      <c r="AE34" s="9">
        <f>VLOOKUP(ROUND(F34,2),Parameters!$B$4:$C$164,2,FALSE)</f>
        <v>0.88</v>
      </c>
      <c r="AF34" s="9">
        <f>VLOOKUP(ROUND(G34,2),Parameters!$B$4:$C$164,2,FALSE)</f>
        <v>0.83</v>
      </c>
      <c r="AG34" s="9">
        <f>VLOOKUP(ROUND(H34,2),Parameters!$B$4:$C$164,2,FALSE)</f>
        <v>0.92930000000000001</v>
      </c>
      <c r="AH34" s="9">
        <f>VLOOKUP(ROUND(I34,2),Parameters!$B$4:$C$164,2,FALSE)</f>
        <v>0.78</v>
      </c>
      <c r="AI34" s="9">
        <f>VLOOKUP(ROUND(J34,2),Parameters!$B$4:$C$164,2,FALSE)</f>
        <v>0.91500000000000004</v>
      </c>
      <c r="AJ34" s="9">
        <f>VLOOKUP(ROUND(K34,2),Parameters!$B$4:$C$164,2,FALSE)</f>
        <v>0.92720000000000002</v>
      </c>
    </row>
    <row r="35" spans="1:36" ht="15" thickBot="1" x14ac:dyDescent="0.4"/>
    <row r="36" spans="1:36" x14ac:dyDescent="0.35">
      <c r="A36" s="2" t="s">
        <v>83</v>
      </c>
      <c r="B36" s="3"/>
      <c r="C36" s="3"/>
      <c r="D36" s="4"/>
      <c r="Z36" s="21" t="s">
        <v>56</v>
      </c>
      <c r="AA36">
        <f>COUNTIF(AA5:AA34,"&lt;0")</f>
        <v>0</v>
      </c>
      <c r="AB36">
        <f t="shared" ref="AB36:AJ36" si="0">COUNTIF(AB5:AB34,"&lt;0")</f>
        <v>0</v>
      </c>
      <c r="AC36">
        <f t="shared" si="0"/>
        <v>0</v>
      </c>
      <c r="AD36">
        <f t="shared" si="0"/>
        <v>0</v>
      </c>
      <c r="AE36">
        <f t="shared" si="0"/>
        <v>0</v>
      </c>
      <c r="AF36">
        <f t="shared" si="0"/>
        <v>0</v>
      </c>
      <c r="AG36">
        <f t="shared" si="0"/>
        <v>0</v>
      </c>
      <c r="AH36">
        <f t="shared" si="0"/>
        <v>0</v>
      </c>
      <c r="AI36">
        <f t="shared" si="0"/>
        <v>0</v>
      </c>
      <c r="AJ36">
        <f t="shared" si="0"/>
        <v>0</v>
      </c>
    </row>
    <row r="37" spans="1:36" x14ac:dyDescent="0.35">
      <c r="A37" s="5"/>
      <c r="B37" s="6" t="s">
        <v>1</v>
      </c>
      <c r="C37" s="6" t="s">
        <v>2</v>
      </c>
      <c r="D37" s="25" t="s">
        <v>0</v>
      </c>
      <c r="Z37" s="21" t="s">
        <v>55</v>
      </c>
      <c r="AA37">
        <f>COUNTIF(AA5:AA34,"&gt;1")</f>
        <v>0</v>
      </c>
      <c r="AB37">
        <f t="shared" ref="AB37:AJ37" si="1">COUNTIF(AB5:AB34,"&gt;1")</f>
        <v>0</v>
      </c>
      <c r="AC37">
        <f t="shared" si="1"/>
        <v>0</v>
      </c>
      <c r="AD37">
        <f t="shared" si="1"/>
        <v>0</v>
      </c>
      <c r="AE37">
        <f t="shared" si="1"/>
        <v>0</v>
      </c>
      <c r="AF37">
        <f t="shared" si="1"/>
        <v>0</v>
      </c>
      <c r="AG37">
        <f t="shared" si="1"/>
        <v>0</v>
      </c>
      <c r="AH37">
        <f t="shared" si="1"/>
        <v>0</v>
      </c>
      <c r="AI37">
        <f t="shared" si="1"/>
        <v>0</v>
      </c>
      <c r="AJ37">
        <f t="shared" si="1"/>
        <v>0</v>
      </c>
    </row>
    <row r="38" spans="1:36" x14ac:dyDescent="0.35">
      <c r="A38" s="5" t="s">
        <v>20</v>
      </c>
      <c r="B38" s="23">
        <f>Parameters!G2</f>
        <v>1.1499999999999999</v>
      </c>
      <c r="C38" s="23">
        <f>AVERAGE(B5:K34)</f>
        <v>1.1490898040648283</v>
      </c>
      <c r="D38" s="25" t="str">
        <f>IF(ABS(C38-B38)&lt;0.001,"OK")</f>
        <v>OK</v>
      </c>
    </row>
    <row r="39" spans="1:36" ht="15" thickBot="1" x14ac:dyDescent="0.4">
      <c r="A39" s="7" t="s">
        <v>17</v>
      </c>
      <c r="B39" s="24">
        <f>Parameters!G3</f>
        <v>0.1</v>
      </c>
      <c r="C39" s="24">
        <f>_xlfn.STDEV.S(B6:K35)</f>
        <v>9.8589158059743734E-2</v>
      </c>
      <c r="D39" s="26" t="str">
        <f>IF(ABS(C39-B39)&lt;0.005,"OK")</f>
        <v>OK</v>
      </c>
      <c r="E39" s="1"/>
    </row>
    <row r="41" spans="1:36" x14ac:dyDescent="0.35">
      <c r="A41" t="s">
        <v>16</v>
      </c>
      <c r="B41" s="19">
        <f t="shared" ref="B41:K41" si="2">AVERAGE(B5:B34)</f>
        <v>1.1389344904650143</v>
      </c>
      <c r="C41" s="19">
        <f t="shared" si="2"/>
        <v>1.1614786822152348</v>
      </c>
      <c r="D41" s="19">
        <f t="shared" si="2"/>
        <v>1.1347423353656569</v>
      </c>
      <c r="E41" s="19">
        <f t="shared" si="2"/>
        <v>1.1815105092022777</v>
      </c>
      <c r="F41" s="19">
        <f t="shared" si="2"/>
        <v>1.107649123834805</v>
      </c>
      <c r="G41" s="19">
        <f t="shared" si="2"/>
        <v>1.1394545415569139</v>
      </c>
      <c r="H41" s="19">
        <f t="shared" si="2"/>
        <v>1.1545519569842582</v>
      </c>
      <c r="I41" s="19">
        <f t="shared" si="2"/>
        <v>1.1593249149617892</v>
      </c>
      <c r="J41" s="19">
        <f t="shared" si="2"/>
        <v>1.1635421383571625</v>
      </c>
      <c r="K41" s="19">
        <f t="shared" si="2"/>
        <v>1.1497093477051608</v>
      </c>
    </row>
    <row r="42" spans="1:36" x14ac:dyDescent="0.35">
      <c r="A42" t="s">
        <v>17</v>
      </c>
      <c r="B42" s="19">
        <f t="shared" ref="B42:K42" si="3">_xlfn.STDEV.S(B5:B34)</f>
        <v>0.10740626394615316</v>
      </c>
      <c r="C42" s="19">
        <f t="shared" si="3"/>
        <v>0.10026825341461769</v>
      </c>
      <c r="D42" s="19">
        <f t="shared" si="3"/>
        <v>8.9000467928131002E-2</v>
      </c>
      <c r="E42" s="19">
        <f t="shared" si="3"/>
        <v>0.11449751461723753</v>
      </c>
      <c r="F42" s="19">
        <f t="shared" si="3"/>
        <v>9.4990439802854154E-2</v>
      </c>
      <c r="G42" s="19">
        <f t="shared" si="3"/>
        <v>9.8155524248861051E-2</v>
      </c>
      <c r="H42" s="19">
        <f t="shared" si="3"/>
        <v>8.0270214912985985E-2</v>
      </c>
      <c r="I42" s="19">
        <f t="shared" si="3"/>
        <v>9.935950812029061E-2</v>
      </c>
      <c r="J42" s="19">
        <f t="shared" si="3"/>
        <v>8.7622338899509225E-2</v>
      </c>
      <c r="K42" s="19">
        <f t="shared" si="3"/>
        <v>0.10720153304524585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A5FF-CD85-4910-853E-3FDF931DA22C}">
  <dimension ref="A2:AK47"/>
  <sheetViews>
    <sheetView zoomScaleNormal="100" workbookViewId="0"/>
  </sheetViews>
  <sheetFormatPr defaultRowHeight="14.5" x14ac:dyDescent="0.35"/>
  <cols>
    <col min="1" max="1" width="24.81640625" customWidth="1"/>
    <col min="13" max="13" width="24.81640625" customWidth="1"/>
    <col min="24" max="24" width="12.90625" customWidth="1"/>
    <col min="36" max="36" width="9.1796875" bestFit="1" customWidth="1"/>
  </cols>
  <sheetData>
    <row r="2" spans="1:34" x14ac:dyDescent="0.35">
      <c r="B2" s="28" t="s">
        <v>15</v>
      </c>
      <c r="N2" s="28" t="s">
        <v>70</v>
      </c>
      <c r="Y2" s="28" t="s">
        <v>82</v>
      </c>
    </row>
    <row r="3" spans="1:34" x14ac:dyDescent="0.35">
      <c r="Y3" s="39" t="s">
        <v>85</v>
      </c>
    </row>
    <row r="4" spans="1:34" x14ac:dyDescent="0.35">
      <c r="A4" s="21" t="s">
        <v>66</v>
      </c>
      <c r="B4" s="21" t="s">
        <v>71</v>
      </c>
      <c r="C4" s="21" t="s">
        <v>72</v>
      </c>
      <c r="D4" s="21" t="s">
        <v>73</v>
      </c>
      <c r="E4" s="21" t="s">
        <v>74</v>
      </c>
      <c r="F4" s="21" t="s">
        <v>75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/>
      <c r="M4" s="21" t="s">
        <v>66</v>
      </c>
      <c r="N4" s="21" t="s">
        <v>71</v>
      </c>
      <c r="O4" s="21" t="s">
        <v>72</v>
      </c>
      <c r="P4" s="21" t="s">
        <v>73</v>
      </c>
      <c r="Q4" s="21" t="s">
        <v>74</v>
      </c>
      <c r="R4" s="21" t="s">
        <v>75</v>
      </c>
      <c r="S4" s="21" t="s">
        <v>76</v>
      </c>
      <c r="T4" s="21" t="s">
        <v>77</v>
      </c>
      <c r="U4" s="21" t="s">
        <v>78</v>
      </c>
      <c r="V4" s="21" t="s">
        <v>79</v>
      </c>
      <c r="W4" s="21" t="s">
        <v>80</v>
      </c>
      <c r="X4" s="21"/>
      <c r="Y4" s="21" t="s">
        <v>71</v>
      </c>
      <c r="Z4" s="21" t="s">
        <v>72</v>
      </c>
      <c r="AA4" s="21" t="s">
        <v>73</v>
      </c>
      <c r="AB4" s="21" t="s">
        <v>74</v>
      </c>
      <c r="AC4" s="21" t="s">
        <v>75</v>
      </c>
      <c r="AD4" s="21" t="s">
        <v>76</v>
      </c>
      <c r="AE4" s="21" t="s">
        <v>77</v>
      </c>
      <c r="AF4" s="21" t="s">
        <v>78</v>
      </c>
      <c r="AG4" s="21" t="s">
        <v>79</v>
      </c>
      <c r="AH4" s="21" t="s">
        <v>80</v>
      </c>
    </row>
    <row r="5" spans="1:34" x14ac:dyDescent="0.35">
      <c r="A5">
        <v>1</v>
      </c>
      <c r="B5" s="9">
        <f>Data!B5*PRODUCT('Growth Factors &amp; Survival Pr'!$M5:$X5)</f>
        <v>6.998725022525913</v>
      </c>
      <c r="C5" s="9">
        <f>Data!C5*PRODUCT('Growth Factors &amp; Survival Pr'!$M5:$X5)</f>
        <v>7.2992305656462237</v>
      </c>
      <c r="D5" s="9">
        <f>Data!D5*PRODUCT('Growth Factors &amp; Survival Pr'!$M5:$X5)</f>
        <v>6.1141980394292741</v>
      </c>
      <c r="E5" s="9">
        <f>Data!E5*PRODUCT('Growth Factors &amp; Survival Pr'!$M5:$X5)</f>
        <v>7.1796252433400563</v>
      </c>
      <c r="F5" s="9">
        <f>Data!F5*PRODUCT('Growth Factors &amp; Survival Pr'!$M5:$X5)</f>
        <v>6.496119295848608</v>
      </c>
      <c r="G5" s="9">
        <f>Data!G5*PRODUCT('Growth Factors &amp; Survival Pr'!$M5:$X5)</f>
        <v>6.3375178183872638</v>
      </c>
      <c r="H5" s="9">
        <f>Data!H5*PRODUCT('Growth Factors &amp; Survival Pr'!$M5:$X5)</f>
        <v>6.7065181864968206</v>
      </c>
      <c r="I5" s="9">
        <f>Data!I5*PRODUCT('Growth Factors &amp; Survival Pr'!$M5:$X5)</f>
        <v>7.0439360760950533</v>
      </c>
      <c r="J5" s="9">
        <f>Data!J5*PRODUCT('Growth Factors &amp; Survival Pr'!$M5:$X5)</f>
        <v>5.3952446654333786</v>
      </c>
      <c r="K5" s="9">
        <f>Data!K5*PRODUCT('Growth Factors &amp; Survival Pr'!$M5:$X5)</f>
        <v>5.502549683110642</v>
      </c>
      <c r="L5" s="9"/>
      <c r="M5">
        <v>1</v>
      </c>
      <c r="N5" s="9">
        <f>B5*(1-(1-'Growth Factors &amp; Survival Pr'!AA5)/2)</f>
        <v>6.751320092979622</v>
      </c>
      <c r="O5" s="9">
        <f>C5*(1-(1-'Growth Factors &amp; Survival Pr'!AB5)/2)</f>
        <v>7.0412027651506301</v>
      </c>
      <c r="P5" s="9">
        <f>D5*(1-(1-'Growth Factors &amp; Survival Pr'!AC5)/2)</f>
        <v>5.7167751668663715</v>
      </c>
      <c r="Q5" s="9">
        <f>E5*(1-(1-'Growth Factors &amp; Survival Pr'!AD5)/2)</f>
        <v>6.9258254909879851</v>
      </c>
      <c r="R5" s="9">
        <f>F5*(1-(1-'Growth Factors &amp; Survival Pr'!AE5)/2)</f>
        <v>6.2307528226131916</v>
      </c>
      <c r="S5" s="9">
        <f>G5*(1-(1-'Growth Factors &amp; Survival Pr'!AF5)/2)</f>
        <v>6.052329516559837</v>
      </c>
      <c r="T5" s="9">
        <f>H5*(1-(1-'Growth Factors &amp; Survival Pr'!AG5)/2)</f>
        <v>6.4533471249565659</v>
      </c>
      <c r="U5" s="9">
        <f>I5*(1-(1-'Growth Factors &amp; Survival Pr'!AH5)/2)</f>
        <v>6.7949329358050932</v>
      </c>
      <c r="V5" s="9">
        <f>J5*(1-(1-'Growth Factors &amp; Survival Pr'!AI5)/2)</f>
        <v>4.7208390822542059</v>
      </c>
      <c r="W5" s="9">
        <f>K5*(1-(1-'Growth Factors &amp; Survival Pr'!AJ5)/2)</f>
        <v>4.8697564695529181</v>
      </c>
      <c r="Y5" s="27">
        <f>IF(OR(B5&lt;Parameters!$K$2,B5&gt;Parameters!$K$3),0,B5*'Growth Factors &amp; Survival Pr'!AA5)</f>
        <v>0</v>
      </c>
      <c r="Z5" s="27">
        <f>IF(OR(C5&lt;Parameters!$K$2,C5&gt;Parameters!$K$3),0,C5*'Growth Factors &amp; Survival Pr'!AB5)</f>
        <v>0</v>
      </c>
      <c r="AA5" s="27">
        <f>IF(OR(D5&lt;Parameters!$K$2,D5&gt;Parameters!$K$3),0,D5*'Growth Factors &amp; Survival Pr'!AC5)</f>
        <v>5.3193522943034681</v>
      </c>
      <c r="AB5" s="27">
        <f>IF(OR(E5&lt;Parameters!$K$2,E5&gt;Parameters!$K$3),0,E5*'Growth Factors &amp; Survival Pr'!AD5)</f>
        <v>0</v>
      </c>
      <c r="AC5" s="27">
        <f>IF(OR(F5&lt;Parameters!$K$2,F5&gt;Parameters!$K$3),0,F5*'Growth Factors &amp; Survival Pr'!AE5)</f>
        <v>5.965386349377777</v>
      </c>
      <c r="AD5" s="27">
        <f>IF(OR(G5&lt;Parameters!$K$2,G5&gt;Parameters!$K$3),0,G5*'Growth Factors &amp; Survival Pr'!AF5)</f>
        <v>5.7671412147324101</v>
      </c>
      <c r="AE5" s="27">
        <f>IF(OR(H5&lt;Parameters!$K$2,H5&gt;Parameters!$K$3),0,H5*'Growth Factors &amp; Survival Pr'!AG5)</f>
        <v>0</v>
      </c>
      <c r="AF5" s="27">
        <f>IF(OR(I5&lt;Parameters!$K$2,I5&gt;Parameters!$K$3),0,I5*'Growth Factors &amp; Survival Pr'!AH5)</f>
        <v>0</v>
      </c>
      <c r="AG5" s="27">
        <f>IF(OR(J5&lt;Parameters!$K$2,J5&gt;Parameters!$K$3),0,J5*'Growth Factors &amp; Survival Pr'!AI5)</f>
        <v>4.0464334990750341</v>
      </c>
      <c r="AH5" s="27">
        <f>IF(OR(K5&lt;Parameters!$K$2,K5&gt;Parameters!$K$3),0,K5*'Growth Factors &amp; Survival Pr'!AJ5)</f>
        <v>4.2369632559951942</v>
      </c>
    </row>
    <row r="6" spans="1:34" x14ac:dyDescent="0.35">
      <c r="A6">
        <v>2</v>
      </c>
      <c r="B6" s="9">
        <f>Data!B6*PRODUCT('Growth Factors &amp; Survival Pr'!$M6:$X6)</f>
        <v>7.1150793683070939</v>
      </c>
      <c r="C6" s="9">
        <f>Data!C6*PRODUCT('Growth Factors &amp; Survival Pr'!$M6:$X6)</f>
        <v>7.7826979263431113</v>
      </c>
      <c r="D6" s="9">
        <f>Data!D6*PRODUCT('Growth Factors &amp; Survival Pr'!$M6:$X6)</f>
        <v>6.6460663411294716</v>
      </c>
      <c r="E6" s="9">
        <f>Data!E6*PRODUCT('Growth Factors &amp; Survival Pr'!$M6:$X6)</f>
        <v>6.209813862921215</v>
      </c>
      <c r="F6" s="9">
        <f>Data!F6*PRODUCT('Growth Factors &amp; Survival Pr'!$M6:$X6)</f>
        <v>5.8359389015523506</v>
      </c>
      <c r="G6" s="9">
        <f>Data!G6*PRODUCT('Growth Factors &amp; Survival Pr'!$M6:$X6)</f>
        <v>5.3873762884766556</v>
      </c>
      <c r="H6" s="9">
        <f>Data!H6*PRODUCT('Growth Factors &amp; Survival Pr'!$M6:$X6)</f>
        <v>5.9570259175368552</v>
      </c>
      <c r="I6" s="9">
        <f>Data!I6*PRODUCT('Growth Factors &amp; Survival Pr'!$M6:$X6)</f>
        <v>6.4469084263170622</v>
      </c>
      <c r="J6" s="9">
        <f>Data!J6*PRODUCT('Growth Factors &amp; Survival Pr'!$M6:$X6)</f>
        <v>6.535709196546895</v>
      </c>
      <c r="K6" s="9">
        <f>Data!K6*PRODUCT('Growth Factors &amp; Survival Pr'!$M6:$X6)</f>
        <v>5.9458376261106611</v>
      </c>
      <c r="L6" s="9"/>
      <c r="M6">
        <v>2</v>
      </c>
      <c r="N6" s="9">
        <f>B6*(1-(1-'Growth Factors &amp; Survival Pr'!AA6)/2)</f>
        <v>6.8635613126374384</v>
      </c>
      <c r="O6" s="9">
        <f>C6*(1-(1-'Growth Factors &amp; Survival Pr'!AB6)/2)</f>
        <v>7.507579554646882</v>
      </c>
      <c r="P6" s="9">
        <f>D6*(1-(1-'Growth Factors &amp; Survival Pr'!AC6)/2)</f>
        <v>6.4111278959705444</v>
      </c>
      <c r="Q6" s="9">
        <f>E6*(1-(1-'Growth Factors &amp; Survival Pr'!AD6)/2)</f>
        <v>5.975393389595939</v>
      </c>
      <c r="R6" s="9">
        <f>F6*(1-(1-'Growth Factors &amp; Survival Pr'!AE6)/2)</f>
        <v>5.544141956474733</v>
      </c>
      <c r="S6" s="9">
        <f>G6*(1-(1-'Growth Factors &amp; Survival Pr'!AF6)/2)</f>
        <v>4.9025124225137562</v>
      </c>
      <c r="T6" s="9">
        <f>H6*(1-(1-'Growth Factors &amp; Survival Pr'!AG6)/2)</f>
        <v>5.7038523160415391</v>
      </c>
      <c r="U6" s="9">
        <f>I6*(1-(1-'Growth Factors &amp; Survival Pr'!AH6)/2)</f>
        <v>6.2190102134467544</v>
      </c>
      <c r="V6" s="9">
        <f>J6*(1-(1-'Growth Factors &amp; Survival Pr'!AI6)/2)</f>
        <v>6.3046718764489622</v>
      </c>
      <c r="W6" s="9">
        <f>K6*(1-(1-'Growth Factors &amp; Survival Pr'!AJ6)/2)</f>
        <v>5.6931395270009579</v>
      </c>
      <c r="Y6" s="27">
        <f>IF(OR(B6&lt;Parameters!$K$2,B6&gt;Parameters!$K$3),0,B6*'Growth Factors &amp; Survival Pr'!AA6)</f>
        <v>0</v>
      </c>
      <c r="Z6" s="27">
        <f>IF(OR(C6&lt;Parameters!$K$2,C6&gt;Parameters!$K$3),0,C6*'Growth Factors &amp; Survival Pr'!AB6)</f>
        <v>0</v>
      </c>
      <c r="AA6" s="27">
        <f>IF(OR(D6&lt;Parameters!$K$2,D6&gt;Parameters!$K$3),0,D6*'Growth Factors &amp; Survival Pr'!AC6)</f>
        <v>0</v>
      </c>
      <c r="AB6" s="27">
        <f>IF(OR(E6&lt;Parameters!$K$2,E6&gt;Parameters!$K$3),0,E6*'Growth Factors &amp; Survival Pr'!AD6)</f>
        <v>5.7409729162706631</v>
      </c>
      <c r="AC6" s="27">
        <f>IF(OR(F6&lt;Parameters!$K$2,F6&gt;Parameters!$K$3),0,F6*'Growth Factors &amp; Survival Pr'!AE6)</f>
        <v>5.2523450113971153</v>
      </c>
      <c r="AD6" s="27">
        <f>IF(OR(G6&lt;Parameters!$K$2,G6&gt;Parameters!$K$3),0,G6*'Growth Factors &amp; Survival Pr'!AF6)</f>
        <v>4.4176485565508576</v>
      </c>
      <c r="AE6" s="27">
        <f>IF(OR(H6&lt;Parameters!$K$2,H6&gt;Parameters!$K$3),0,H6*'Growth Factors &amp; Survival Pr'!AG6)</f>
        <v>5.450678714546223</v>
      </c>
      <c r="AF6" s="27">
        <f>IF(OR(I6&lt;Parameters!$K$2,I6&gt;Parameters!$K$3),0,I6*'Growth Factors &amp; Survival Pr'!AH6)</f>
        <v>5.9911120005764458</v>
      </c>
      <c r="AG6" s="27">
        <f>IF(OR(J6&lt;Parameters!$K$2,J6&gt;Parameters!$K$3),0,J6*'Growth Factors &amp; Survival Pr'!AI6)</f>
        <v>0</v>
      </c>
      <c r="AH6" s="27">
        <f>IF(OR(K6&lt;Parameters!$K$2,K6&gt;Parameters!$K$3),0,K6*'Growth Factors &amp; Survival Pr'!AJ6)</f>
        <v>5.4404414278912547</v>
      </c>
    </row>
    <row r="7" spans="1:34" x14ac:dyDescent="0.35">
      <c r="A7">
        <v>3</v>
      </c>
      <c r="B7" s="9">
        <f>Data!B7*PRODUCT('Growth Factors &amp; Survival Pr'!$M7:$X7)</f>
        <v>5.9985917938157218</v>
      </c>
      <c r="C7" s="9">
        <f>Data!C7*PRODUCT('Growth Factors &amp; Survival Pr'!$M7:$X7)</f>
        <v>5.9470514189078827</v>
      </c>
      <c r="D7" s="9">
        <f>Data!D7*PRODUCT('Growth Factors &amp; Survival Pr'!$M7:$X7)</f>
        <v>4.8707286934199621</v>
      </c>
      <c r="E7" s="9">
        <f>Data!E7*PRODUCT('Growth Factors &amp; Survival Pr'!$M7:$X7)</f>
        <v>4.9083865898090373</v>
      </c>
      <c r="F7" s="9">
        <f>Data!F7*PRODUCT('Growth Factors &amp; Survival Pr'!$M7:$X7)</f>
        <v>5.984330414059162</v>
      </c>
      <c r="G7" s="9">
        <f>Data!G7*PRODUCT('Growth Factors &amp; Survival Pr'!$M7:$X7)</f>
        <v>4.6960932467411416</v>
      </c>
      <c r="H7" s="9">
        <f>Data!H7*PRODUCT('Growth Factors &amp; Survival Pr'!$M7:$X7)</f>
        <v>4.6687452383905947</v>
      </c>
      <c r="I7" s="9">
        <f>Data!I7*PRODUCT('Growth Factors &amp; Survival Pr'!$M7:$X7)</f>
        <v>5.2915655996205002</v>
      </c>
      <c r="J7" s="9">
        <f>Data!J7*PRODUCT('Growth Factors &amp; Survival Pr'!$M7:$X7)</f>
        <v>5.4084194759624697</v>
      </c>
      <c r="K7" s="9">
        <f>Data!K7*PRODUCT('Growth Factors &amp; Survival Pr'!$M7:$X7)</f>
        <v>5.0524941118259532</v>
      </c>
      <c r="L7" s="9"/>
      <c r="M7">
        <v>3</v>
      </c>
      <c r="N7" s="9">
        <f>B7*(1-(1-'Growth Factors &amp; Survival Pr'!AA7)/2)</f>
        <v>5.7865415739043362</v>
      </c>
      <c r="O7" s="9">
        <f>C7*(1-(1-'Growth Factors &amp; Survival Pr'!AB7)/2)</f>
        <v>5.7368231512494887</v>
      </c>
      <c r="P7" s="9">
        <f>D7*(1-(1-'Growth Factors &amp; Survival Pr'!AC7)/2)</f>
        <v>4.4567167544792659</v>
      </c>
      <c r="Q7" s="9">
        <f>E7*(1-(1-'Growth Factors &amp; Survival Pr'!AD7)/2)</f>
        <v>4.5157156626243138</v>
      </c>
      <c r="R7" s="9">
        <f>F7*(1-(1-'Growth Factors &amp; Survival Pr'!AE7)/2)</f>
        <v>5.7727843339221705</v>
      </c>
      <c r="S7" s="9">
        <f>G7*(1-(1-'Growth Factors &amp; Survival Pr'!AF7)/2)</f>
        <v>4.203003455833322</v>
      </c>
      <c r="T7" s="9">
        <f>H7*(1-(1-'Growth Factors &amp; Survival Pr'!AG7)/2)</f>
        <v>4.1785269883595824</v>
      </c>
      <c r="U7" s="9">
        <f>I7*(1-(1-'Growth Factors &amp; Survival Pr'!AH7)/2)</f>
        <v>5.0534451476375777</v>
      </c>
      <c r="V7" s="9">
        <f>J7*(1-(1-'Growth Factors &amp; Survival Pr'!AI7)/2)</f>
        <v>5.1874855403694022</v>
      </c>
      <c r="W7" s="9">
        <f>K7*(1-(1-'Growth Factors &amp; Survival Pr'!AJ7)/2)</f>
        <v>4.6988195239981358</v>
      </c>
      <c r="Y7" s="27">
        <f>IF(OR(B7&lt;Parameters!$K$2,B7&gt;Parameters!$K$3),0,B7*'Growth Factors &amp; Survival Pr'!AA7)</f>
        <v>5.5744913539929506</v>
      </c>
      <c r="Z7" s="27">
        <f>IF(OR(C7&lt;Parameters!$K$2,C7&gt;Parameters!$K$3),0,C7*'Growth Factors &amp; Survival Pr'!AB7)</f>
        <v>5.5265948835910956</v>
      </c>
      <c r="AA7" s="27">
        <f>IF(OR(D7&lt;Parameters!$K$2,D7&gt;Parameters!$K$3),0,D7*'Growth Factors &amp; Survival Pr'!AC7)</f>
        <v>0</v>
      </c>
      <c r="AB7" s="27">
        <f>IF(OR(E7&lt;Parameters!$K$2,E7&gt;Parameters!$K$3),0,E7*'Growth Factors &amp; Survival Pr'!AD7)</f>
        <v>0</v>
      </c>
      <c r="AC7" s="27">
        <f>IF(OR(F7&lt;Parameters!$K$2,F7&gt;Parameters!$K$3),0,F7*'Growth Factors &amp; Survival Pr'!AE7)</f>
        <v>5.561238253785179</v>
      </c>
      <c r="AD7" s="27">
        <f>IF(OR(G7&lt;Parameters!$K$2,G7&gt;Parameters!$K$3),0,G7*'Growth Factors &amp; Survival Pr'!AF7)</f>
        <v>0</v>
      </c>
      <c r="AE7" s="27">
        <f>IF(OR(H7&lt;Parameters!$K$2,H7&gt;Parameters!$K$3),0,H7*'Growth Factors &amp; Survival Pr'!AG7)</f>
        <v>0</v>
      </c>
      <c r="AF7" s="27">
        <f>IF(OR(I7&lt;Parameters!$K$2,I7&gt;Parameters!$K$3),0,I7*'Growth Factors &amp; Survival Pr'!AH7)</f>
        <v>4.8153246956546552</v>
      </c>
      <c r="AG7" s="27">
        <f>IF(OR(J7&lt;Parameters!$K$2,J7&gt;Parameters!$K$3),0,J7*'Growth Factors &amp; Survival Pr'!AI7)</f>
        <v>4.9665516047763356</v>
      </c>
      <c r="AH7" s="27">
        <f>IF(OR(K7&lt;Parameters!$K$2,K7&gt;Parameters!$K$3),0,K7*'Growth Factors &amp; Survival Pr'!AJ7)</f>
        <v>4.3451449361703194</v>
      </c>
    </row>
    <row r="8" spans="1:34" x14ac:dyDescent="0.35">
      <c r="A8">
        <v>4</v>
      </c>
      <c r="B8" s="9">
        <f>Data!B8*PRODUCT('Growth Factors &amp; Survival Pr'!$M8:$X8)</f>
        <v>6.5386426811813418</v>
      </c>
      <c r="C8" s="9">
        <f>Data!C8*PRODUCT('Growth Factors &amp; Survival Pr'!$M8:$X8)</f>
        <v>6.0766504518732392</v>
      </c>
      <c r="D8" s="9">
        <f>Data!D8*PRODUCT('Growth Factors &amp; Survival Pr'!$M8:$X8)</f>
        <v>6.0031387411358379</v>
      </c>
      <c r="E8" s="9">
        <f>Data!E8*PRODUCT('Growth Factors &amp; Survival Pr'!$M8:$X8)</f>
        <v>5.4619889215452426</v>
      </c>
      <c r="F8" s="9">
        <f>Data!F8*PRODUCT('Growth Factors &amp; Survival Pr'!$M8:$X8)</f>
        <v>6.2499656907915293</v>
      </c>
      <c r="G8" s="9">
        <f>Data!G8*PRODUCT('Growth Factors &amp; Survival Pr'!$M8:$X8)</f>
        <v>6.3228429238548118</v>
      </c>
      <c r="H8" s="9">
        <f>Data!H8*PRODUCT('Growth Factors &amp; Survival Pr'!$M8:$X8)</f>
        <v>7.0184272511157264</v>
      </c>
      <c r="I8" s="9">
        <f>Data!I8*PRODUCT('Growth Factors &amp; Survival Pr'!$M8:$X8)</f>
        <v>7.5454419538291324</v>
      </c>
      <c r="J8" s="9">
        <f>Data!J8*PRODUCT('Growth Factors &amp; Survival Pr'!$M8:$X8)</f>
        <v>6.1749687940510691</v>
      </c>
      <c r="K8" s="9">
        <f>Data!K8*PRODUCT('Growth Factors &amp; Survival Pr'!$M8:$X8)</f>
        <v>6.5264130776203437</v>
      </c>
      <c r="L8" s="9"/>
      <c r="M8">
        <v>4</v>
      </c>
      <c r="N8" s="9">
        <f>B8*(1-(1-'Growth Factors &amp; Survival Pr'!AA8)/2)</f>
        <v>6.3075016624015818</v>
      </c>
      <c r="O8" s="9">
        <f>C8*(1-(1-'Growth Factors &amp; Survival Pr'!AB8)/2)</f>
        <v>5.836015093979058</v>
      </c>
      <c r="P8" s="9">
        <f>D8*(1-(1-'Growth Factors &amp; Survival Pr'!AC8)/2)</f>
        <v>5.7579105235604384</v>
      </c>
      <c r="Q8" s="9">
        <f>E8*(1-(1-'Growth Factors &amp; Survival Pr'!AD8)/2)</f>
        <v>4.9977198632138968</v>
      </c>
      <c r="R8" s="9">
        <f>F8*(1-(1-'Growth Factors &amp; Survival Pr'!AE8)/2)</f>
        <v>6.0184044619477026</v>
      </c>
      <c r="S8" s="9">
        <f>G8*(1-(1-'Growth Factors &amp; Survival Pr'!AF8)/2)</f>
        <v>6.0926914414264965</v>
      </c>
      <c r="T8" s="9">
        <f>H8*(1-(1-'Growth Factors &amp; Survival Pr'!AG8)/2)</f>
        <v>6.7703258477887855</v>
      </c>
      <c r="U8" s="9">
        <f>I8*(1-(1-'Growth Factors &amp; Survival Pr'!AH8)/2)</f>
        <v>7.2787105807612722</v>
      </c>
      <c r="V8" s="9">
        <f>J8*(1-(1-'Growth Factors &amp; Survival Pr'!AI8)/2)</f>
        <v>5.9418637220756416</v>
      </c>
      <c r="W8" s="9">
        <f>K8*(1-(1-'Growth Factors &amp; Survival Pr'!AJ8)/2)</f>
        <v>6.2957043753264648</v>
      </c>
      <c r="Y8" s="27">
        <f>IF(OR(B8&lt;Parameters!$K$2,B8&gt;Parameters!$K$3),0,B8*'Growth Factors &amp; Survival Pr'!AA8)</f>
        <v>0</v>
      </c>
      <c r="Z8" s="27">
        <f>IF(OR(C8&lt;Parameters!$K$2,C8&gt;Parameters!$K$3),0,C8*'Growth Factors &amp; Survival Pr'!AB8)</f>
        <v>5.5953797360848787</v>
      </c>
      <c r="AA8" s="27">
        <f>IF(OR(D8&lt;Parameters!$K$2,D8&gt;Parameters!$K$3),0,D8*'Growth Factors &amp; Survival Pr'!AC8)</f>
        <v>5.5126823059850398</v>
      </c>
      <c r="AB8" s="27">
        <f>IF(OR(E8&lt;Parameters!$K$2,E8&gt;Parameters!$K$3),0,E8*'Growth Factors &amp; Survival Pr'!AD8)</f>
        <v>4.533450804882551</v>
      </c>
      <c r="AC8" s="27">
        <f>IF(OR(F8&lt;Parameters!$K$2,F8&gt;Parameters!$K$3),0,F8*'Growth Factors &amp; Survival Pr'!AE8)</f>
        <v>5.7868432331038768</v>
      </c>
      <c r="AD8" s="27">
        <f>IF(OR(G8&lt;Parameters!$K$2,G8&gt;Parameters!$K$3),0,G8*'Growth Factors &amp; Survival Pr'!AF8)</f>
        <v>5.8625399589981813</v>
      </c>
      <c r="AE8" s="27">
        <f>IF(OR(H8&lt;Parameters!$K$2,H8&gt;Parameters!$K$3),0,H8*'Growth Factors &amp; Survival Pr'!AG8)</f>
        <v>0</v>
      </c>
      <c r="AF8" s="27">
        <f>IF(OR(I8&lt;Parameters!$K$2,I8&gt;Parameters!$K$3),0,I8*'Growth Factors &amp; Survival Pr'!AH8)</f>
        <v>0</v>
      </c>
      <c r="AG8" s="27">
        <f>IF(OR(J8&lt;Parameters!$K$2,J8&gt;Parameters!$K$3),0,J8*'Growth Factors &amp; Survival Pr'!AI8)</f>
        <v>5.7087586501002132</v>
      </c>
      <c r="AH8" s="27">
        <f>IF(OR(K8&lt;Parameters!$K$2,K8&gt;Parameters!$K$3),0,K8*'Growth Factors &amp; Survival Pr'!AJ8)</f>
        <v>0</v>
      </c>
    </row>
    <row r="9" spans="1:34" x14ac:dyDescent="0.35">
      <c r="A9">
        <v>5</v>
      </c>
      <c r="B9" s="9">
        <f>Data!B9*PRODUCT('Growth Factors &amp; Survival Pr'!$M9:$X9)</f>
        <v>6.9290945324295388</v>
      </c>
      <c r="C9" s="9">
        <f>Data!C9*PRODUCT('Growth Factors &amp; Survival Pr'!$M9:$X9)</f>
        <v>7.2890777561034055</v>
      </c>
      <c r="D9" s="9">
        <f>Data!D9*PRODUCT('Growth Factors &amp; Survival Pr'!$M9:$X9)</f>
        <v>5.6945728167382477</v>
      </c>
      <c r="E9" s="9">
        <f>Data!E9*PRODUCT('Growth Factors &amp; Survival Pr'!$M9:$X9)</f>
        <v>7.3955963913186675</v>
      </c>
      <c r="F9" s="9">
        <f>Data!F9*PRODUCT('Growth Factors &amp; Survival Pr'!$M9:$X9)</f>
        <v>6.4555359256069993</v>
      </c>
      <c r="G9" s="9">
        <f>Data!G9*PRODUCT('Growth Factors &amp; Survival Pr'!$M9:$X9)</f>
        <v>6.2233543204433106</v>
      </c>
      <c r="H9" s="9">
        <f>Data!H9*PRODUCT('Growth Factors &amp; Survival Pr'!$M9:$X9)</f>
        <v>6.1064429807190859</v>
      </c>
      <c r="I9" s="9">
        <f>Data!I9*PRODUCT('Growth Factors &amp; Survival Pr'!$M9:$X9)</f>
        <v>5.8638496033953222</v>
      </c>
      <c r="J9" s="9">
        <f>Data!J9*PRODUCT('Growth Factors &amp; Survival Pr'!$M9:$X9)</f>
        <v>5.8504614495938219</v>
      </c>
      <c r="K9" s="9">
        <f>Data!K9*PRODUCT('Growth Factors &amp; Survival Pr'!$M9:$X9)</f>
        <v>5.9586233684439929</v>
      </c>
      <c r="L9" s="9"/>
      <c r="M9">
        <v>5</v>
      </c>
      <c r="N9" s="9">
        <f>B9*(1-(1-'Growth Factors &amp; Survival Pr'!AA9)/2)</f>
        <v>6.684151040708155</v>
      </c>
      <c r="O9" s="9">
        <f>C9*(1-(1-'Growth Factors &amp; Survival Pr'!AB9)/2)</f>
        <v>7.0314088574251503</v>
      </c>
      <c r="P9" s="9">
        <f>D9*(1-(1-'Growth Factors &amp; Survival Pr'!AC9)/2)</f>
        <v>5.3528984477339527</v>
      </c>
      <c r="Q9" s="9">
        <f>E9*(1-(1-'Growth Factors &amp; Survival Pr'!AD9)/2)</f>
        <v>7.1341620588855523</v>
      </c>
      <c r="R9" s="9">
        <f>F9*(1-(1-'Growth Factors &amp; Survival Pr'!AE9)/2)</f>
        <v>6.2273327306367916</v>
      </c>
      <c r="S9" s="9">
        <f>G9*(1-(1-'Growth Factors &amp; Survival Pr'!AF9)/2)</f>
        <v>5.992779042870886</v>
      </c>
      <c r="T9" s="9">
        <f>H9*(1-(1-'Growth Factors &amp; Survival Pr'!AG9)/2)</f>
        <v>5.8707342816633297</v>
      </c>
      <c r="U9" s="9">
        <f>I9*(1-(1-'Growth Factors &amp; Survival Pr'!AH9)/2)</f>
        <v>5.5999763712425334</v>
      </c>
      <c r="V9" s="9">
        <f>J9*(1-(1-'Growth Factors &amp; Survival Pr'!AI9)/2)</f>
        <v>5.5579383771141302</v>
      </c>
      <c r="W9" s="9">
        <f>K9*(1-(1-'Growth Factors &amp; Survival Pr'!AJ9)/2)</f>
        <v>5.7053818752851235</v>
      </c>
      <c r="Y9" s="27">
        <f>IF(OR(B9&lt;Parameters!$K$2,B9&gt;Parameters!$K$3),0,B9*'Growth Factors &amp; Survival Pr'!AA9)</f>
        <v>0</v>
      </c>
      <c r="Z9" s="27">
        <f>IF(OR(C9&lt;Parameters!$K$2,C9&gt;Parameters!$K$3),0,C9*'Growth Factors &amp; Survival Pr'!AB9)</f>
        <v>0</v>
      </c>
      <c r="AA9" s="27">
        <f>IF(OR(D9&lt;Parameters!$K$2,D9&gt;Parameters!$K$3),0,D9*'Growth Factors &amp; Survival Pr'!AC9)</f>
        <v>5.0112240787296578</v>
      </c>
      <c r="AB9" s="27">
        <f>IF(OR(E9&lt;Parameters!$K$2,E9&gt;Parameters!$K$3),0,E9*'Growth Factors &amp; Survival Pr'!AD9)</f>
        <v>0</v>
      </c>
      <c r="AC9" s="27">
        <f>IF(OR(F9&lt;Parameters!$K$2,F9&gt;Parameters!$K$3),0,F9*'Growth Factors &amp; Survival Pr'!AE9)</f>
        <v>5.9991295356665848</v>
      </c>
      <c r="AD9" s="27">
        <f>IF(OR(G9&lt;Parameters!$K$2,G9&gt;Parameters!$K$3),0,G9*'Growth Factors &amp; Survival Pr'!AF9)</f>
        <v>5.7622037652984606</v>
      </c>
      <c r="AE9" s="27">
        <f>IF(OR(H9&lt;Parameters!$K$2,H9&gt;Parameters!$K$3),0,H9*'Growth Factors &amp; Survival Pr'!AG9)</f>
        <v>5.6350255826075726</v>
      </c>
      <c r="AF9" s="27">
        <f>IF(OR(I9&lt;Parameters!$K$2,I9&gt;Parameters!$K$3),0,I9*'Growth Factors &amp; Survival Pr'!AH9)</f>
        <v>5.3361031390897438</v>
      </c>
      <c r="AG9" s="27">
        <f>IF(OR(J9&lt;Parameters!$K$2,J9&gt;Parameters!$K$3),0,J9*'Growth Factors &amp; Survival Pr'!AI9)</f>
        <v>5.2654153046344394</v>
      </c>
      <c r="AH9" s="27">
        <f>IF(OR(K9&lt;Parameters!$K$2,K9&gt;Parameters!$K$3),0,K9*'Growth Factors &amp; Survival Pr'!AJ9)</f>
        <v>5.4521403821262533</v>
      </c>
    </row>
    <row r="10" spans="1:34" x14ac:dyDescent="0.35">
      <c r="A10">
        <v>6</v>
      </c>
      <c r="B10" s="9">
        <f>Data!B10*PRODUCT('Growth Factors &amp; Survival Pr'!$M10:$X10)</f>
        <v>6.0076624280357791</v>
      </c>
      <c r="C10" s="9">
        <f>Data!C10*PRODUCT('Growth Factors &amp; Survival Pr'!$M10:$X10)</f>
        <v>6.1876720115549206</v>
      </c>
      <c r="D10" s="9">
        <f>Data!D10*PRODUCT('Growth Factors &amp; Survival Pr'!$M10:$X10)</f>
        <v>6.2717587112140762</v>
      </c>
      <c r="E10" s="9">
        <f>Data!E10*PRODUCT('Growth Factors &amp; Survival Pr'!$M10:$X10)</f>
        <v>5.3369528753157622</v>
      </c>
      <c r="F10" s="9">
        <f>Data!F10*PRODUCT('Growth Factors &amp; Survival Pr'!$M10:$X10)</f>
        <v>6.2064925151556007</v>
      </c>
      <c r="G10" s="9">
        <f>Data!G10*PRODUCT('Growth Factors &amp; Survival Pr'!$M10:$X10)</f>
        <v>4.812680717538516</v>
      </c>
      <c r="H10" s="9">
        <f>Data!H10*PRODUCT('Growth Factors &amp; Survival Pr'!$M10:$X10)</f>
        <v>5.2334958777257405</v>
      </c>
      <c r="I10" s="9">
        <f>Data!I10*PRODUCT('Growth Factors &amp; Survival Pr'!$M10:$X10)</f>
        <v>4.9931379161876697</v>
      </c>
      <c r="J10" s="9">
        <f>Data!J10*PRODUCT('Growth Factors &amp; Survival Pr'!$M10:$X10)</f>
        <v>6.270028877425621</v>
      </c>
      <c r="K10" s="9">
        <f>Data!K10*PRODUCT('Growth Factors &amp; Survival Pr'!$M10:$X10)</f>
        <v>5.9490897994611593</v>
      </c>
      <c r="L10" s="9"/>
      <c r="M10">
        <v>6</v>
      </c>
      <c r="N10" s="9">
        <f>B10*(1-(1-'Growth Factors &amp; Survival Pr'!AA10)/2)</f>
        <v>5.7808731713774284</v>
      </c>
      <c r="O10" s="9">
        <f>C10*(1-(1-'Growth Factors &amp; Survival Pr'!AB10)/2)</f>
        <v>5.9658439699406776</v>
      </c>
      <c r="P10" s="9">
        <f>D10*(1-(1-'Growth Factors &amp; Survival Pr'!AC10)/2)</f>
        <v>6.050052040772659</v>
      </c>
      <c r="Q10" s="9">
        <f>E10*(1-(1-'Growth Factors &amp; Survival Pr'!AD10)/2)</f>
        <v>4.9099966452905006</v>
      </c>
      <c r="R10" s="9">
        <f>F10*(1-(1-'Growth Factors &amp; Survival Pr'!AE10)/2)</f>
        <v>5.9839897584872732</v>
      </c>
      <c r="S10" s="9">
        <f>G10*(1-(1-'Growth Factors &amp; Survival Pr'!AF10)/2)</f>
        <v>4.187032224258509</v>
      </c>
      <c r="T10" s="9">
        <f>H10*(1-(1-'Growth Factors &amp; Survival Pr'!AG10)/2)</f>
        <v>4.7624812487304231</v>
      </c>
      <c r="U10" s="9">
        <f>I10*(1-(1-'Growth Factors &amp; Survival Pr'!AH10)/2)</f>
        <v>4.4189270558260878</v>
      </c>
      <c r="V10" s="9">
        <f>J10*(1-(1-'Growth Factors &amp; Survival Pr'!AI10)/2)</f>
        <v>6.0483833566086256</v>
      </c>
      <c r="W10" s="9">
        <f>K10*(1-(1-'Growth Factors &amp; Survival Pr'!AJ10)/2)</f>
        <v>5.7194549332019591</v>
      </c>
      <c r="Y10" s="27">
        <f>IF(OR(B10&lt;Parameters!$K$2,B10&gt;Parameters!$K$3),0,B10*'Growth Factors &amp; Survival Pr'!AA10)</f>
        <v>5.5540839147190777</v>
      </c>
      <c r="Z10" s="27">
        <f>IF(OR(C10&lt;Parameters!$K$2,C10&gt;Parameters!$K$3),0,C10*'Growth Factors &amp; Survival Pr'!AB10)</f>
        <v>5.7440159283264327</v>
      </c>
      <c r="AA10" s="27">
        <f>IF(OR(D10&lt;Parameters!$K$2,D10&gt;Parameters!$K$3),0,D10*'Growth Factors &amp; Survival Pr'!AC10)</f>
        <v>5.8283453703312409</v>
      </c>
      <c r="AB10" s="27">
        <f>IF(OR(E10&lt;Parameters!$K$2,E10&gt;Parameters!$K$3),0,E10*'Growth Factors &amp; Survival Pr'!AD10)</f>
        <v>4.4830404152652399</v>
      </c>
      <c r="AC10" s="27">
        <f>IF(OR(F10&lt;Parameters!$K$2,F10&gt;Parameters!$K$3),0,F10*'Growth Factors &amp; Survival Pr'!AE10)</f>
        <v>5.7614870018189439</v>
      </c>
      <c r="AD10" s="27">
        <f>IF(OR(G10&lt;Parameters!$K$2,G10&gt;Parameters!$K$3),0,G10*'Growth Factors &amp; Survival Pr'!AF10)</f>
        <v>0</v>
      </c>
      <c r="AE10" s="27">
        <f>IF(OR(H10&lt;Parameters!$K$2,H10&gt;Parameters!$K$3),0,H10*'Growth Factors &amp; Survival Pr'!AG10)</f>
        <v>4.2914666197351066</v>
      </c>
      <c r="AF10" s="27">
        <f>IF(OR(I10&lt;Parameters!$K$2,I10&gt;Parameters!$K$3),0,I10*'Growth Factors &amp; Survival Pr'!AH10)</f>
        <v>0</v>
      </c>
      <c r="AG10" s="27">
        <f>IF(OR(J10&lt;Parameters!$K$2,J10&gt;Parameters!$K$3),0,J10*'Growth Factors &amp; Survival Pr'!AI10)</f>
        <v>5.8267378357916293</v>
      </c>
      <c r="AH10" s="27">
        <f>IF(OR(K10&lt;Parameters!$K$2,K10&gt;Parameters!$K$3),0,K10*'Growth Factors &amp; Survival Pr'!AJ10)</f>
        <v>5.4898200669427579</v>
      </c>
    </row>
    <row r="11" spans="1:34" x14ac:dyDescent="0.35">
      <c r="A11">
        <v>7</v>
      </c>
      <c r="B11" s="9">
        <f>Data!B11*PRODUCT('Growth Factors &amp; Survival Pr'!$M11:$X11)</f>
        <v>6.0706362688017697</v>
      </c>
      <c r="C11" s="9">
        <f>Data!C11*PRODUCT('Growth Factors &amp; Survival Pr'!$M11:$X11)</f>
        <v>6.5145590629944277</v>
      </c>
      <c r="D11" s="9">
        <f>Data!D11*PRODUCT('Growth Factors &amp; Survival Pr'!$M11:$X11)</f>
        <v>6.9225857262613388</v>
      </c>
      <c r="E11" s="9">
        <f>Data!E11*PRODUCT('Growth Factors &amp; Survival Pr'!$M11:$X11)</f>
        <v>7.1030542517890209</v>
      </c>
      <c r="F11" s="9">
        <f>Data!F11*PRODUCT('Growth Factors &amp; Survival Pr'!$M11:$X11)</f>
        <v>5.1775354922547399</v>
      </c>
      <c r="G11" s="9">
        <f>Data!G11*PRODUCT('Growth Factors &amp; Survival Pr'!$M11:$X11)</f>
        <v>6.7653456018404707</v>
      </c>
      <c r="H11" s="9">
        <f>Data!H11*PRODUCT('Growth Factors &amp; Survival Pr'!$M11:$X11)</f>
        <v>5.6168100761201014</v>
      </c>
      <c r="I11" s="9">
        <f>Data!I11*PRODUCT('Growth Factors &amp; Survival Pr'!$M11:$X11)</f>
        <v>6.0344736002141639</v>
      </c>
      <c r="J11" s="9">
        <f>Data!J11*PRODUCT('Growth Factors &amp; Survival Pr'!$M11:$X11)</f>
        <v>6.6101455334162349</v>
      </c>
      <c r="K11" s="9">
        <f>Data!K11*PRODUCT('Growth Factors &amp; Survival Pr'!$M11:$X11)</f>
        <v>7.3112457872878931</v>
      </c>
      <c r="L11" s="9"/>
      <c r="M11">
        <v>7</v>
      </c>
      <c r="N11" s="9">
        <f>B11*(1-(1-'Growth Factors &amp; Survival Pr'!AA11)/2)</f>
        <v>5.8126342273776945</v>
      </c>
      <c r="O11" s="9">
        <f>C11*(1-(1-'Growth Factors &amp; Survival Pr'!AB11)/2)</f>
        <v>6.2810121205860776</v>
      </c>
      <c r="P11" s="9">
        <f>D11*(1-(1-'Growth Factors &amp; Survival Pr'!AC11)/2)</f>
        <v>6.6778723208380004</v>
      </c>
      <c r="Q11" s="9">
        <f>E11*(1-(1-'Growth Factors &amp; Survival Pr'!AD11)/2)</f>
        <v>6.8519612839882793</v>
      </c>
      <c r="R11" s="9">
        <f>F11*(1-(1-'Growth Factors &amp; Survival Pr'!AE11)/2)</f>
        <v>4.556231233184171</v>
      </c>
      <c r="S11" s="9">
        <f>G11*(1-(1-'Growth Factors &amp; Survival Pr'!AF11)/2)</f>
        <v>6.5261906348154097</v>
      </c>
      <c r="T11" s="9">
        <f>H11*(1-(1-'Growth Factors &amp; Survival Pr'!AG11)/2)</f>
        <v>5.1674652700304931</v>
      </c>
      <c r="U11" s="9">
        <f>I11*(1-(1-'Growth Factors &amp; Survival Pr'!AH11)/2)</f>
        <v>5.7780084722050624</v>
      </c>
      <c r="V11" s="9">
        <f>J11*(1-(1-'Growth Factors &amp; Survival Pr'!AI11)/2)</f>
        <v>6.3764768888099708</v>
      </c>
      <c r="W11" s="9">
        <f>K11*(1-(1-'Growth Factors &amp; Survival Pr'!AJ11)/2)</f>
        <v>7.0527932487072658</v>
      </c>
      <c r="Y11" s="27">
        <f>IF(OR(B11&lt;Parameters!$K$2,B11&gt;Parameters!$K$3),0,B11*'Growth Factors &amp; Survival Pr'!AA11)</f>
        <v>5.5546321859536194</v>
      </c>
      <c r="Z11" s="27">
        <f>IF(OR(C11&lt;Parameters!$K$2,C11&gt;Parameters!$K$3),0,C11*'Growth Factors &amp; Survival Pr'!AB11)</f>
        <v>0</v>
      </c>
      <c r="AA11" s="27">
        <f>IF(OR(D11&lt;Parameters!$K$2,D11&gt;Parameters!$K$3),0,D11*'Growth Factors &amp; Survival Pr'!AC11)</f>
        <v>0</v>
      </c>
      <c r="AB11" s="27">
        <f>IF(OR(E11&lt;Parameters!$K$2,E11&gt;Parameters!$K$3),0,E11*'Growth Factors &amp; Survival Pr'!AD11)</f>
        <v>0</v>
      </c>
      <c r="AC11" s="27">
        <f>IF(OR(F11&lt;Parameters!$K$2,F11&gt;Parameters!$K$3),0,F11*'Growth Factors &amp; Survival Pr'!AE11)</f>
        <v>3.9349269741136021</v>
      </c>
      <c r="AD11" s="27">
        <f>IF(OR(G11&lt;Parameters!$K$2,G11&gt;Parameters!$K$3),0,G11*'Growth Factors &amp; Survival Pr'!AF11)</f>
        <v>0</v>
      </c>
      <c r="AE11" s="27">
        <f>IF(OR(H11&lt;Parameters!$K$2,H11&gt;Parameters!$K$3),0,H11*'Growth Factors &amp; Survival Pr'!AG11)</f>
        <v>4.7181204639408847</v>
      </c>
      <c r="AF11" s="27">
        <f>IF(OR(I11&lt;Parameters!$K$2,I11&gt;Parameters!$K$3),0,I11*'Growth Factors &amp; Survival Pr'!AH11)</f>
        <v>5.52154334419596</v>
      </c>
      <c r="AG11" s="27">
        <f>IF(OR(J11&lt;Parameters!$K$2,J11&gt;Parameters!$K$3),0,J11*'Growth Factors &amp; Survival Pr'!AI11)</f>
        <v>0</v>
      </c>
      <c r="AH11" s="27">
        <f>IF(OR(K11&lt;Parameters!$K$2,K11&gt;Parameters!$K$3),0,K11*'Growth Factors &amp; Survival Pr'!AJ11)</f>
        <v>0</v>
      </c>
    </row>
    <row r="12" spans="1:34" x14ac:dyDescent="0.35">
      <c r="A12">
        <v>8</v>
      </c>
      <c r="B12" s="9">
        <f>Data!B12*PRODUCT('Growth Factors &amp; Survival Pr'!$M12:$X12)</f>
        <v>5.5203185228872069</v>
      </c>
      <c r="C12" s="9">
        <f>Data!C12*PRODUCT('Growth Factors &amp; Survival Pr'!$M12:$X12)</f>
        <v>4.8325864817227373</v>
      </c>
      <c r="D12" s="9">
        <f>Data!D12*PRODUCT('Growth Factors &amp; Survival Pr'!$M12:$X12)</f>
        <v>6.5027349761452724</v>
      </c>
      <c r="E12" s="9">
        <f>Data!E12*PRODUCT('Growth Factors &amp; Survival Pr'!$M12:$X12)</f>
        <v>5.6315688429116078</v>
      </c>
      <c r="F12" s="9">
        <f>Data!F12*PRODUCT('Growth Factors &amp; Survival Pr'!$M12:$X12)</f>
        <v>5.9133835981883696</v>
      </c>
      <c r="G12" s="9">
        <f>Data!G12*PRODUCT('Growth Factors &amp; Survival Pr'!$M12:$X12)</f>
        <v>5.6042711970648993</v>
      </c>
      <c r="H12" s="9">
        <f>Data!H12*PRODUCT('Growth Factors &amp; Survival Pr'!$M12:$X12)</f>
        <v>4.8938787947732498</v>
      </c>
      <c r="I12" s="9">
        <f>Data!I12*PRODUCT('Growth Factors &amp; Survival Pr'!$M12:$X12)</f>
        <v>6.1086089850044996</v>
      </c>
      <c r="J12" s="9">
        <f>Data!J12*PRODUCT('Growth Factors &amp; Survival Pr'!$M12:$X12)</f>
        <v>5.2543363719555414</v>
      </c>
      <c r="K12" s="9">
        <f>Data!K12*PRODUCT('Growth Factors &amp; Survival Pr'!$M12:$X12)</f>
        <v>5.6283247864640229</v>
      </c>
      <c r="L12" s="9"/>
      <c r="M12">
        <v>8</v>
      </c>
      <c r="N12" s="9">
        <f>B12*(1-(1-'Growth Factors &amp; Survival Pr'!AA12)/2)</f>
        <v>5.3119264986482149</v>
      </c>
      <c r="O12" s="9">
        <f>C12*(1-(1-'Growth Factors &amp; Survival Pr'!AB12)/2)</f>
        <v>4.4218166307763047</v>
      </c>
      <c r="P12" s="9">
        <f>D12*(1-(1-'Growth Factors &amp; Survival Pr'!AC12)/2)</f>
        <v>6.2728632947385368</v>
      </c>
      <c r="Q12" s="9">
        <f>E12*(1-(1-'Growth Factors &amp; Survival Pr'!AD12)/2)</f>
        <v>5.4265797370296252</v>
      </c>
      <c r="R12" s="9">
        <f>F12*(1-(1-'Growth Factors &amp; Survival Pr'!AE12)/2)</f>
        <v>5.7043454879924109</v>
      </c>
      <c r="S12" s="9">
        <f>G12*(1-(1-'Growth Factors &amp; Survival Pr'!AF12)/2)</f>
        <v>5.4002757254917366</v>
      </c>
      <c r="T12" s="9">
        <f>H12*(1-(1-'Growth Factors &amp; Survival Pr'!AG12)/2)</f>
        <v>4.5023684911913895</v>
      </c>
      <c r="U12" s="9">
        <f>I12*(1-(1-'Growth Factors &amp; Survival Pr'!AH12)/2)</f>
        <v>5.8926696573845909</v>
      </c>
      <c r="V12" s="9">
        <f>J12*(1-(1-'Growth Factors &amp; Survival Pr'!AI12)/2)</f>
        <v>5.017891235217542</v>
      </c>
      <c r="W12" s="9">
        <f>K12*(1-(1-'Growth Factors &amp; Survival Pr'!AJ12)/2)</f>
        <v>5.4234537642367329</v>
      </c>
      <c r="Y12" s="27">
        <f>IF(OR(B12&lt;Parameters!$K$2,B12&gt;Parameters!$K$3),0,B12*'Growth Factors &amp; Survival Pr'!AA12)</f>
        <v>5.1035344744092228</v>
      </c>
      <c r="Z12" s="27">
        <f>IF(OR(C12&lt;Parameters!$K$2,C12&gt;Parameters!$K$3),0,C12*'Growth Factors &amp; Survival Pr'!AB12)</f>
        <v>0</v>
      </c>
      <c r="AA12" s="27">
        <f>IF(OR(D12&lt;Parameters!$K$2,D12&gt;Parameters!$K$3),0,D12*'Growth Factors &amp; Survival Pr'!AC12)</f>
        <v>0</v>
      </c>
      <c r="AB12" s="27">
        <f>IF(OR(E12&lt;Parameters!$K$2,E12&gt;Parameters!$K$3),0,E12*'Growth Factors &amp; Survival Pr'!AD12)</f>
        <v>5.2215906311476425</v>
      </c>
      <c r="AC12" s="27">
        <f>IF(OR(F12&lt;Parameters!$K$2,F12&gt;Parameters!$K$3),0,F12*'Growth Factors &amp; Survival Pr'!AE12)</f>
        <v>5.4953073777964523</v>
      </c>
      <c r="AD12" s="27">
        <f>IF(OR(G12&lt;Parameters!$K$2,G12&gt;Parameters!$K$3),0,G12*'Growth Factors &amp; Survival Pr'!AF12)</f>
        <v>5.1962802539185748</v>
      </c>
      <c r="AE12" s="27">
        <f>IF(OR(H12&lt;Parameters!$K$2,H12&gt;Parameters!$K$3),0,H12*'Growth Factors &amp; Survival Pr'!AG12)</f>
        <v>0</v>
      </c>
      <c r="AF12" s="27">
        <f>IF(OR(I12&lt;Parameters!$K$2,I12&gt;Parameters!$K$3),0,I12*'Growth Factors &amp; Survival Pr'!AH12)</f>
        <v>5.6767303297646814</v>
      </c>
      <c r="AG12" s="27">
        <f>IF(OR(J12&lt;Parameters!$K$2,J12&gt;Parameters!$K$3),0,J12*'Growth Factors &amp; Survival Pr'!AI12)</f>
        <v>4.7814460984795426</v>
      </c>
      <c r="AH12" s="27">
        <f>IF(OR(K12&lt;Parameters!$K$2,K12&gt;Parameters!$K$3),0,K12*'Growth Factors &amp; Survival Pr'!AJ12)</f>
        <v>5.2185827420094419</v>
      </c>
    </row>
    <row r="13" spans="1:34" x14ac:dyDescent="0.35">
      <c r="A13">
        <v>9</v>
      </c>
      <c r="B13" s="9">
        <f>Data!B13*PRODUCT('Growth Factors &amp; Survival Pr'!$M13:$X13)</f>
        <v>6.6994465438029103</v>
      </c>
      <c r="C13" s="9">
        <f>Data!C13*PRODUCT('Growth Factors &amp; Survival Pr'!$M13:$X13)</f>
        <v>5.5154336852461068</v>
      </c>
      <c r="D13" s="9">
        <f>Data!D13*PRODUCT('Growth Factors &amp; Survival Pr'!$M13:$X13)</f>
        <v>5.4696980405553557</v>
      </c>
      <c r="E13" s="9">
        <f>Data!E13*PRODUCT('Growth Factors &amp; Survival Pr'!$M13:$X13)</f>
        <v>6.1096012235188812</v>
      </c>
      <c r="F13" s="9">
        <f>Data!F13*PRODUCT('Growth Factors &amp; Survival Pr'!$M13:$X13)</f>
        <v>5.6050982908493223</v>
      </c>
      <c r="G13" s="9">
        <f>Data!G13*PRODUCT('Growth Factors &amp; Survival Pr'!$M13:$X13)</f>
        <v>5.1839765894855274</v>
      </c>
      <c r="H13" s="9">
        <f>Data!H13*PRODUCT('Growth Factors &amp; Survival Pr'!$M13:$X13)</f>
        <v>5.7154044230553742</v>
      </c>
      <c r="I13" s="9">
        <f>Data!I13*PRODUCT('Growth Factors &amp; Survival Pr'!$M13:$X13)</f>
        <v>5.6262089068785635</v>
      </c>
      <c r="J13" s="9">
        <f>Data!J13*PRODUCT('Growth Factors &amp; Survival Pr'!$M13:$X13)</f>
        <v>5.9741330085590461</v>
      </c>
      <c r="K13" s="9">
        <f>Data!K13*PRODUCT('Growth Factors &amp; Survival Pr'!$M13:$X13)</f>
        <v>5.5368469775776603</v>
      </c>
      <c r="L13" s="9"/>
      <c r="M13">
        <v>9</v>
      </c>
      <c r="N13" s="9">
        <f>B13*(1-(1-'Growth Factors &amp; Survival Pr'!AA13)/2)</f>
        <v>6.4626211084794773</v>
      </c>
      <c r="O13" s="9">
        <f>C13*(1-(1-'Growth Factors &amp; Survival Pr'!AB13)/2)</f>
        <v>5.1569304957051099</v>
      </c>
      <c r="P13" s="9">
        <f>D13*(1-(1-'Growth Factors &amp; Survival Pr'!AC13)/2)</f>
        <v>5.0868191777164808</v>
      </c>
      <c r="Q13" s="9">
        <f>E13*(1-(1-'Growth Factors &amp; Survival Pr'!AD13)/2)</f>
        <v>5.8872117389827938</v>
      </c>
      <c r="R13" s="9">
        <f>F13*(1-(1-'Growth Factors &amp; Survival Pr'!AE13)/2)</f>
        <v>5.2968178848526097</v>
      </c>
      <c r="S13" s="9">
        <f>G13*(1-(1-'Growth Factors &amp; Survival Pr'!AF13)/2)</f>
        <v>4.6914988134844027</v>
      </c>
      <c r="T13" s="9">
        <f>H13*(1-(1-'Growth Factors &amp; Survival Pr'!AG13)/2)</f>
        <v>5.4582112240178828</v>
      </c>
      <c r="U13" s="9">
        <f>I13*(1-(1-'Growth Factors &amp; Survival Pr'!AH13)/2)</f>
        <v>5.3167674170002428</v>
      </c>
      <c r="V13" s="9">
        <f>J13*(1-(1-'Growth Factors &amp; Survival Pr'!AI13)/2)</f>
        <v>5.743531474428667</v>
      </c>
      <c r="W13" s="9">
        <f>K13*(1-(1-'Growth Factors &amp; Survival Pr'!AJ13)/2)</f>
        <v>5.2046361589230008</v>
      </c>
      <c r="Y13" s="27">
        <f>IF(OR(B13&lt;Parameters!$K$2,B13&gt;Parameters!$K$3),0,B13*'Growth Factors &amp; Survival Pr'!AA13)</f>
        <v>0</v>
      </c>
      <c r="Z13" s="27">
        <f>IF(OR(C13&lt;Parameters!$K$2,C13&gt;Parameters!$K$3),0,C13*'Growth Factors &amp; Survival Pr'!AB13)</f>
        <v>4.7984273061641129</v>
      </c>
      <c r="AA13" s="27">
        <f>IF(OR(D13&lt;Parameters!$K$2,D13&gt;Parameters!$K$3),0,D13*'Growth Factors &amp; Survival Pr'!AC13)</f>
        <v>4.703940314877606</v>
      </c>
      <c r="AB13" s="27">
        <f>IF(OR(E13&lt;Parameters!$K$2,E13&gt;Parameters!$K$3),0,E13*'Growth Factors &amp; Survival Pr'!AD13)</f>
        <v>5.6648222544467064</v>
      </c>
      <c r="AC13" s="27">
        <f>IF(OR(F13&lt;Parameters!$K$2,F13&gt;Parameters!$K$3),0,F13*'Growth Factors &amp; Survival Pr'!AE13)</f>
        <v>4.9885374788558972</v>
      </c>
      <c r="AD13" s="27">
        <f>IF(OR(G13&lt;Parameters!$K$2,G13&gt;Parameters!$K$3),0,G13*'Growth Factors &amp; Survival Pr'!AF13)</f>
        <v>4.1990210374832779</v>
      </c>
      <c r="AE13" s="27">
        <f>IF(OR(H13&lt;Parameters!$K$2,H13&gt;Parameters!$K$3),0,H13*'Growth Factors &amp; Survival Pr'!AG13)</f>
        <v>5.2010180249803906</v>
      </c>
      <c r="AF13" s="27">
        <f>IF(OR(I13&lt;Parameters!$K$2,I13&gt;Parameters!$K$3),0,I13*'Growth Factors &amp; Survival Pr'!AH13)</f>
        <v>5.0073259271219213</v>
      </c>
      <c r="AG13" s="27">
        <f>IF(OR(J13&lt;Parameters!$K$2,J13&gt;Parameters!$K$3),0,J13*'Growth Factors &amp; Survival Pr'!AI13)</f>
        <v>5.512929940298287</v>
      </c>
      <c r="AH13" s="27">
        <f>IF(OR(K13&lt;Parameters!$K$2,K13&gt;Parameters!$K$3),0,K13*'Growth Factors &amp; Survival Pr'!AJ13)</f>
        <v>4.8724253402683413</v>
      </c>
    </row>
    <row r="14" spans="1:34" x14ac:dyDescent="0.35">
      <c r="A14">
        <v>10</v>
      </c>
      <c r="B14" s="9">
        <f>Data!B14*PRODUCT('Growth Factors &amp; Survival Pr'!$M14:$X14)</f>
        <v>5.5525383439693989</v>
      </c>
      <c r="C14" s="9">
        <f>Data!C14*PRODUCT('Growth Factors &amp; Survival Pr'!$M14:$X14)</f>
        <v>5.2387935559779626</v>
      </c>
      <c r="D14" s="9">
        <f>Data!D14*PRODUCT('Growth Factors &amp; Survival Pr'!$M14:$X14)</f>
        <v>5.4463129654048688</v>
      </c>
      <c r="E14" s="9">
        <f>Data!E14*PRODUCT('Growth Factors &amp; Survival Pr'!$M14:$X14)</f>
        <v>7.6125524039348846</v>
      </c>
      <c r="F14" s="9">
        <f>Data!F14*PRODUCT('Growth Factors &amp; Survival Pr'!$M14:$X14)</f>
        <v>5.960132619860647</v>
      </c>
      <c r="G14" s="9">
        <f>Data!G14*PRODUCT('Growth Factors &amp; Survival Pr'!$M14:$X14)</f>
        <v>5.8831895970829784</v>
      </c>
      <c r="H14" s="9">
        <f>Data!H14*PRODUCT('Growth Factors &amp; Survival Pr'!$M14:$X14)</f>
        <v>5.9307643807723158</v>
      </c>
      <c r="I14" s="9">
        <f>Data!I14*PRODUCT('Growth Factors &amp; Survival Pr'!$M14:$X14)</f>
        <v>6.8683793075993709</v>
      </c>
      <c r="J14" s="9">
        <f>Data!J14*PRODUCT('Growth Factors &amp; Survival Pr'!$M14:$X14)</f>
        <v>7.0648815564550338</v>
      </c>
      <c r="K14" s="9">
        <f>Data!K14*PRODUCT('Growth Factors &amp; Survival Pr'!$M14:$X14)</f>
        <v>5.9873627459911019</v>
      </c>
      <c r="L14" s="9"/>
      <c r="M14">
        <v>10</v>
      </c>
      <c r="N14" s="9">
        <f>B14*(1-(1-'Growth Factors &amp; Survival Pr'!AA14)/2)</f>
        <v>5.1638606598915411</v>
      </c>
      <c r="O14" s="9">
        <f>C14*(1-(1-'Growth Factors &amp; Survival Pr'!AB14)/2)</f>
        <v>4.7149142003801661</v>
      </c>
      <c r="P14" s="9">
        <f>D14*(1-(1-'Growth Factors &amp; Survival Pr'!AC14)/2)</f>
        <v>5.0106079281724787</v>
      </c>
      <c r="Q14" s="9">
        <f>E14*(1-(1-'Growth Factors &amp; Survival Pr'!AD14)/2)</f>
        <v>7.3434486764557869</v>
      </c>
      <c r="R14" s="9">
        <f>F14*(1-(1-'Growth Factors &amp; Survival Pr'!AE14)/2)</f>
        <v>5.7166612023393393</v>
      </c>
      <c r="S14" s="9">
        <f>G14*(1-(1-'Growth Factors &amp; Survival Pr'!AF14)/2)</f>
        <v>5.6331540392069517</v>
      </c>
      <c r="T14" s="9">
        <f>H14*(1-(1-'Growth Factors &amp; Survival Pr'!AG14)/2)</f>
        <v>5.6884926558177664</v>
      </c>
      <c r="U14" s="9">
        <f>I14*(1-(1-'Growth Factors &amp; Survival Pr'!AH14)/2)</f>
        <v>6.625582099075733</v>
      </c>
      <c r="V14" s="9">
        <f>J14*(1-(1-'Growth Factors &amp; Survival Pr'!AI14)/2)</f>
        <v>6.8151379934343481</v>
      </c>
      <c r="W14" s="9">
        <f>K14*(1-(1-'Growth Factors &amp; Survival Pr'!AJ14)/2)</f>
        <v>5.7427789778173652</v>
      </c>
      <c r="Y14" s="27">
        <f>IF(OR(B14&lt;Parameters!$K$2,B14&gt;Parameters!$K$3),0,B14*'Growth Factors &amp; Survival Pr'!AA14)</f>
        <v>4.7751829758136832</v>
      </c>
      <c r="Z14" s="27">
        <f>IF(OR(C14&lt;Parameters!$K$2,C14&gt;Parameters!$K$3),0,C14*'Growth Factors &amp; Survival Pr'!AB14)</f>
        <v>4.1910348447823704</v>
      </c>
      <c r="AA14" s="27">
        <f>IF(OR(D14&lt;Parameters!$K$2,D14&gt;Parameters!$K$3),0,D14*'Growth Factors &amp; Survival Pr'!AC14)</f>
        <v>4.5749028909400895</v>
      </c>
      <c r="AB14" s="27">
        <f>IF(OR(E14&lt;Parameters!$K$2,E14&gt;Parameters!$K$3),0,E14*'Growth Factors &amp; Survival Pr'!AD14)</f>
        <v>0</v>
      </c>
      <c r="AC14" s="27">
        <f>IF(OR(F14&lt;Parameters!$K$2,F14&gt;Parameters!$K$3),0,F14*'Growth Factors &amp; Survival Pr'!AE14)</f>
        <v>5.4731897848180324</v>
      </c>
      <c r="AD14" s="27">
        <f>IF(OR(G14&lt;Parameters!$K$2,G14&gt;Parameters!$K$3),0,G14*'Growth Factors &amp; Survival Pr'!AF14)</f>
        <v>5.3831184813309259</v>
      </c>
      <c r="AE14" s="27">
        <f>IF(OR(H14&lt;Parameters!$K$2,H14&gt;Parameters!$K$3),0,H14*'Growth Factors &amp; Survival Pr'!AG14)</f>
        <v>5.4462209308632179</v>
      </c>
      <c r="AF14" s="27">
        <f>IF(OR(I14&lt;Parameters!$K$2,I14&gt;Parameters!$K$3),0,I14*'Growth Factors &amp; Survival Pr'!AH14)</f>
        <v>0</v>
      </c>
      <c r="AG14" s="27">
        <f>IF(OR(J14&lt;Parameters!$K$2,J14&gt;Parameters!$K$3),0,J14*'Growth Factors &amp; Survival Pr'!AI14)</f>
        <v>0</v>
      </c>
      <c r="AH14" s="27">
        <f>IF(OR(K14&lt;Parameters!$K$2,K14&gt;Parameters!$K$3),0,K14*'Growth Factors &amp; Survival Pr'!AJ14)</f>
        <v>5.4981952096436286</v>
      </c>
    </row>
    <row r="15" spans="1:34" x14ac:dyDescent="0.35">
      <c r="A15">
        <v>11</v>
      </c>
      <c r="B15" s="9">
        <f>Data!B15*PRODUCT('Growth Factors &amp; Survival Pr'!$M15:$X15)</f>
        <v>5.1115773801470992</v>
      </c>
      <c r="C15" s="9">
        <f>Data!C15*PRODUCT('Growth Factors &amp; Survival Pr'!$M15:$X15)</f>
        <v>5.4761297402133291</v>
      </c>
      <c r="D15" s="9">
        <f>Data!D15*PRODUCT('Growth Factors &amp; Survival Pr'!$M15:$X15)</f>
        <v>5.8689617919758321</v>
      </c>
      <c r="E15" s="9">
        <f>Data!E15*PRODUCT('Growth Factors &amp; Survival Pr'!$M15:$X15)</f>
        <v>7.0486129133789142</v>
      </c>
      <c r="F15" s="9">
        <f>Data!F15*PRODUCT('Growth Factors &amp; Survival Pr'!$M15:$X15)</f>
        <v>4.7712698750026163</v>
      </c>
      <c r="G15" s="9">
        <f>Data!G15*PRODUCT('Growth Factors &amp; Survival Pr'!$M15:$X15)</f>
        <v>6.0419015366465727</v>
      </c>
      <c r="H15" s="9">
        <f>Data!H15*PRODUCT('Growth Factors &amp; Survival Pr'!$M15:$X15)</f>
        <v>5.888474938357775</v>
      </c>
      <c r="I15" s="9">
        <f>Data!I15*PRODUCT('Growth Factors &amp; Survival Pr'!$M15:$X15)</f>
        <v>5.8156290203548906</v>
      </c>
      <c r="J15" s="9">
        <f>Data!J15*PRODUCT('Growth Factors &amp; Survival Pr'!$M15:$X15)</f>
        <v>5.9385100452784023</v>
      </c>
      <c r="K15" s="9">
        <f>Data!K15*PRODUCT('Growth Factors &amp; Survival Pr'!$M15:$X15)</f>
        <v>4.909375154477436</v>
      </c>
      <c r="L15" s="9"/>
      <c r="M15">
        <v>11</v>
      </c>
      <c r="N15" s="9">
        <f>B15*(1-(1-'Growth Factors &amp; Survival Pr'!AA15)/2)</f>
        <v>4.7537669635368021</v>
      </c>
      <c r="O15" s="9">
        <f>C15*(1-(1-'Growth Factors &amp; Survival Pr'!AB15)/2)</f>
        <v>5.2433942262542628</v>
      </c>
      <c r="P15" s="9">
        <f>D15*(1-(1-'Growth Factors &amp; Survival Pr'!AC15)/2)</f>
        <v>5.6585595117334986</v>
      </c>
      <c r="Q15" s="9">
        <f>E15*(1-(1-'Growth Factors &amp; Survival Pr'!AD15)/2)</f>
        <v>6.7994444468909698</v>
      </c>
      <c r="R15" s="9">
        <f>F15*(1-(1-'Growth Factors &amp; Survival Pr'!AE15)/2)</f>
        <v>4.2702865381273414</v>
      </c>
      <c r="S15" s="9">
        <f>G15*(1-(1-'Growth Factors &amp; Survival Pr'!AF15)/2)</f>
        <v>5.8283203173261162</v>
      </c>
      <c r="T15" s="9">
        <f>H15*(1-(1-'Growth Factors &amp; Survival Pr'!AG15)/2)</f>
        <v>5.6803173492868275</v>
      </c>
      <c r="U15" s="9">
        <f>I15*(1-(1-'Growth Factors &amp; Survival Pr'!AH15)/2)</f>
        <v>5.603940124013973</v>
      </c>
      <c r="V15" s="9">
        <f>J15*(1-(1-'Growth Factors &amp; Survival Pr'!AI15)/2)</f>
        <v>5.7285837151778107</v>
      </c>
      <c r="W15" s="9">
        <f>K15*(1-(1-'Growth Factors &amp; Survival Pr'!AJ15)/2)</f>
        <v>4.4429845148020801</v>
      </c>
      <c r="Y15" s="27">
        <f>IF(OR(B15&lt;Parameters!$K$2,B15&gt;Parameters!$K$3),0,B15*'Growth Factors &amp; Survival Pr'!AA15)</f>
        <v>4.3959565469265049</v>
      </c>
      <c r="Z15" s="27">
        <f>IF(OR(C15&lt;Parameters!$K$2,C15&gt;Parameters!$K$3),0,C15*'Growth Factors &amp; Survival Pr'!AB15)</f>
        <v>5.0106587122951964</v>
      </c>
      <c r="AA15" s="27">
        <f>IF(OR(D15&lt;Parameters!$K$2,D15&gt;Parameters!$K$3),0,D15*'Growth Factors &amp; Survival Pr'!AC15)</f>
        <v>5.448157231491165</v>
      </c>
      <c r="AB15" s="27">
        <f>IF(OR(E15&lt;Parameters!$K$2,E15&gt;Parameters!$K$3),0,E15*'Growth Factors &amp; Survival Pr'!AD15)</f>
        <v>0</v>
      </c>
      <c r="AC15" s="27">
        <f>IF(OR(F15&lt;Parameters!$K$2,F15&gt;Parameters!$K$3),0,F15*'Growth Factors &amp; Survival Pr'!AE15)</f>
        <v>0</v>
      </c>
      <c r="AD15" s="27">
        <f>IF(OR(G15&lt;Parameters!$K$2,G15&gt;Parameters!$K$3),0,G15*'Growth Factors &amp; Survival Pr'!AF15)</f>
        <v>5.6147390980056597</v>
      </c>
      <c r="AE15" s="27">
        <f>IF(OR(H15&lt;Parameters!$K$2,H15&gt;Parameters!$K$3),0,H15*'Growth Factors &amp; Survival Pr'!AG15)</f>
        <v>5.47215976021588</v>
      </c>
      <c r="AF15" s="27">
        <f>IF(OR(I15&lt;Parameters!$K$2,I15&gt;Parameters!$K$3),0,I15*'Growth Factors &amp; Survival Pr'!AH15)</f>
        <v>5.3922512276730545</v>
      </c>
      <c r="AG15" s="27">
        <f>IF(OR(J15&lt;Parameters!$K$2,J15&gt;Parameters!$K$3),0,J15*'Growth Factors &amp; Survival Pr'!AI15)</f>
        <v>5.5186573850772191</v>
      </c>
      <c r="AH15" s="27">
        <f>IF(OR(K15&lt;Parameters!$K$2,K15&gt;Parameters!$K$3),0,K15*'Growth Factors &amp; Survival Pr'!AJ15)</f>
        <v>0</v>
      </c>
    </row>
    <row r="16" spans="1:34" x14ac:dyDescent="0.35">
      <c r="A16">
        <v>12</v>
      </c>
      <c r="B16" s="9">
        <f>Data!B16*PRODUCT('Growth Factors &amp; Survival Pr'!$M16:$X16)</f>
        <v>5.2835455976835339</v>
      </c>
      <c r="C16" s="9">
        <f>Data!C16*PRODUCT('Growth Factors &amp; Survival Pr'!$M16:$X16)</f>
        <v>4.5285326318406298</v>
      </c>
      <c r="D16" s="9">
        <f>Data!D16*PRODUCT('Growth Factors &amp; Survival Pr'!$M16:$X16)</f>
        <v>5.131526196629272</v>
      </c>
      <c r="E16" s="9">
        <f>Data!E16*PRODUCT('Growth Factors &amp; Survival Pr'!$M16:$X16)</f>
        <v>6.5235235863321632</v>
      </c>
      <c r="F16" s="9">
        <f>Data!F16*PRODUCT('Growth Factors &amp; Survival Pr'!$M16:$X16)</f>
        <v>4.910511214178416</v>
      </c>
      <c r="G16" s="9">
        <f>Data!G16*PRODUCT('Growth Factors &amp; Survival Pr'!$M16:$X16)</f>
        <v>5.5530150852196281</v>
      </c>
      <c r="H16" s="9">
        <f>Data!H16*PRODUCT('Growth Factors &amp; Survival Pr'!$M16:$X16)</f>
        <v>5.5425069544478403</v>
      </c>
      <c r="I16" s="9">
        <f>Data!I16*PRODUCT('Growth Factors &amp; Survival Pr'!$M16:$X16)</f>
        <v>5.3212584410708059</v>
      </c>
      <c r="J16" s="9">
        <f>Data!J16*PRODUCT('Growth Factors &amp; Survival Pr'!$M16:$X16)</f>
        <v>6.3329487336523318</v>
      </c>
      <c r="K16" s="9">
        <f>Data!K16*PRODUCT('Growth Factors &amp; Survival Pr'!$M16:$X16)</f>
        <v>5.3046744684076748</v>
      </c>
      <c r="L16" s="9"/>
      <c r="M16">
        <v>12</v>
      </c>
      <c r="N16" s="9">
        <f>B16*(1-(1-'Growth Factors &amp; Survival Pr'!AA16)/2)</f>
        <v>4.9136974058456859</v>
      </c>
      <c r="O16" s="9">
        <f>C16*(1-(1-'Growth Factors &amp; Survival Pr'!AB16)/2)</f>
        <v>3.8718954002237385</v>
      </c>
      <c r="P16" s="9">
        <f>D16*(1-(1-'Growth Factors &amp; Survival Pr'!AC16)/2)</f>
        <v>4.6953464699157843</v>
      </c>
      <c r="Q16" s="9">
        <f>E16*(1-(1-'Growth Factors &amp; Survival Pr'!AD16)/2)</f>
        <v>6.2929170275553217</v>
      </c>
      <c r="R16" s="9">
        <f>F16*(1-(1-'Growth Factors &amp; Survival Pr'!AE16)/2)</f>
        <v>4.3949075366896828</v>
      </c>
      <c r="S16" s="9">
        <f>G16*(1-(1-'Growth Factors &amp; Survival Pr'!AF16)/2)</f>
        <v>5.3031294063847456</v>
      </c>
      <c r="T16" s="9">
        <f>H16*(1-(1-'Growth Factors &amp; Survival Pr'!AG16)/2)</f>
        <v>5.2930941414976882</v>
      </c>
      <c r="U16" s="9">
        <f>I16*(1-(1-'Growth Factors &amp; Survival Pr'!AH16)/2)</f>
        <v>4.975376642401204</v>
      </c>
      <c r="V16" s="9">
        <f>J16*(1-(1-'Growth Factors &amp; Survival Pr'!AI16)/2)</f>
        <v>6.1090789959177219</v>
      </c>
      <c r="W16" s="9">
        <f>K16*(1-(1-'Growth Factors &amp; Survival Pr'!AJ16)/2)</f>
        <v>4.9598706279611759</v>
      </c>
      <c r="Y16" s="27">
        <f>IF(OR(B16&lt;Parameters!$K$2,B16&gt;Parameters!$K$3),0,B16*'Growth Factors &amp; Survival Pr'!AA16)</f>
        <v>4.5438492140078388</v>
      </c>
      <c r="Z16" s="27">
        <f>IF(OR(C16&lt;Parameters!$K$2,C16&gt;Parameters!$K$3),0,C16*'Growth Factors &amp; Survival Pr'!AB16)</f>
        <v>0</v>
      </c>
      <c r="AA16" s="27">
        <f>IF(OR(D16&lt;Parameters!$K$2,D16&gt;Parameters!$K$3),0,D16*'Growth Factors &amp; Survival Pr'!AC16)</f>
        <v>4.2591667432022957</v>
      </c>
      <c r="AB16" s="27">
        <f>IF(OR(E16&lt;Parameters!$K$2,E16&gt;Parameters!$K$3),0,E16*'Growth Factors &amp; Survival Pr'!AD16)</f>
        <v>0</v>
      </c>
      <c r="AC16" s="27">
        <f>IF(OR(F16&lt;Parameters!$K$2,F16&gt;Parameters!$K$3),0,F16*'Growth Factors &amp; Survival Pr'!AE16)</f>
        <v>0</v>
      </c>
      <c r="AD16" s="27">
        <f>IF(OR(G16&lt;Parameters!$K$2,G16&gt;Parameters!$K$3),0,G16*'Growth Factors &amp; Survival Pr'!AF16)</f>
        <v>5.0532437275498614</v>
      </c>
      <c r="AE16" s="27">
        <f>IF(OR(H16&lt;Parameters!$K$2,H16&gt;Parameters!$K$3),0,H16*'Growth Factors &amp; Survival Pr'!AG16)</f>
        <v>5.0436813285475344</v>
      </c>
      <c r="AF16" s="27">
        <f>IF(OR(I16&lt;Parameters!$K$2,I16&gt;Parameters!$K$3),0,I16*'Growth Factors &amp; Survival Pr'!AH16)</f>
        <v>4.6294948437316013</v>
      </c>
      <c r="AG16" s="27">
        <f>IF(OR(J16&lt;Parameters!$K$2,J16&gt;Parameters!$K$3),0,J16*'Growth Factors &amp; Survival Pr'!AI16)</f>
        <v>5.8852092581831119</v>
      </c>
      <c r="AH16" s="27">
        <f>IF(OR(K16&lt;Parameters!$K$2,K16&gt;Parameters!$K$3),0,K16*'Growth Factors &amp; Survival Pr'!AJ16)</f>
        <v>4.6150667875146771</v>
      </c>
    </row>
    <row r="17" spans="1:34" x14ac:dyDescent="0.35">
      <c r="A17">
        <v>13</v>
      </c>
      <c r="B17" s="9">
        <f>Data!B17*PRODUCT('Growth Factors &amp; Survival Pr'!$M17:$X17)</f>
        <v>6.8116078381472516</v>
      </c>
      <c r="C17" s="9">
        <f>Data!C17*PRODUCT('Growth Factors &amp; Survival Pr'!$M17:$X17)</f>
        <v>6.4670858272298615</v>
      </c>
      <c r="D17" s="9">
        <f>Data!D17*PRODUCT('Growth Factors &amp; Survival Pr'!$M17:$X17)</f>
        <v>6.1559084585010151</v>
      </c>
      <c r="E17" s="9">
        <f>Data!E17*PRODUCT('Growth Factors &amp; Survival Pr'!$M17:$X17)</f>
        <v>6.5214045718485671</v>
      </c>
      <c r="F17" s="9">
        <f>Data!F17*PRODUCT('Growth Factors &amp; Survival Pr'!$M17:$X17)</f>
        <v>5.2454178476965252</v>
      </c>
      <c r="G17" s="9">
        <f>Data!G17*PRODUCT('Growth Factors &amp; Survival Pr'!$M17:$X17)</f>
        <v>7.1189039872056128</v>
      </c>
      <c r="H17" s="9">
        <f>Data!H17*PRODUCT('Growth Factors &amp; Survival Pr'!$M17:$X17)</f>
        <v>6.1019581592980909</v>
      </c>
      <c r="I17" s="9">
        <f>Data!I17*PRODUCT('Growth Factors &amp; Survival Pr'!$M17:$X17)</f>
        <v>6.0738539877861424</v>
      </c>
      <c r="J17" s="9">
        <f>Data!J17*PRODUCT('Growth Factors &amp; Survival Pr'!$M17:$X17)</f>
        <v>6.493572168638007</v>
      </c>
      <c r="K17" s="9">
        <f>Data!K17*PRODUCT('Growth Factors &amp; Survival Pr'!$M17:$X17)</f>
        <v>6.2073072788307071</v>
      </c>
      <c r="L17" s="9"/>
      <c r="M17">
        <v>13</v>
      </c>
      <c r="N17" s="9">
        <f>B17*(1-(1-'Growth Factors &amp; Survival Pr'!AA17)/2)</f>
        <v>6.5708175010687464</v>
      </c>
      <c r="O17" s="9">
        <f>C17*(1-(1-'Growth Factors &amp; Survival Pr'!AB17)/2)</f>
        <v>6.2352408003236715</v>
      </c>
      <c r="P17" s="9">
        <f>D17*(1-(1-'Growth Factors &amp; Survival Pr'!AC17)/2)</f>
        <v>5.9121344835443743</v>
      </c>
      <c r="Q17" s="9">
        <f>E17*(1-(1-'Growth Factors &amp; Survival Pr'!AD17)/2)</f>
        <v>6.2908729202337206</v>
      </c>
      <c r="R17" s="9">
        <f>F17*(1-(1-'Growth Factors &amp; Survival Pr'!AE17)/2)</f>
        <v>4.6684218844499075</v>
      </c>
      <c r="S17" s="9">
        <f>G17*(1-(1-'Growth Factors &amp; Survival Pr'!AF17)/2)</f>
        <v>6.8672507312578945</v>
      </c>
      <c r="T17" s="9">
        <f>H17*(1-(1-'Growth Factors &amp; Survival Pr'!AG17)/2)</f>
        <v>5.8526931684907639</v>
      </c>
      <c r="U17" s="9">
        <f>I17*(1-(1-'Growth Factors &amp; Survival Pr'!AH17)/2)</f>
        <v>5.8257370523850778</v>
      </c>
      <c r="V17" s="9">
        <f>J17*(1-(1-'Growth Factors &amp; Survival Pr'!AI17)/2)</f>
        <v>6.2640243924766539</v>
      </c>
      <c r="W17" s="9">
        <f>K17*(1-(1-'Growth Factors &amp; Survival Pr'!AJ17)/2)</f>
        <v>5.9677052178678416</v>
      </c>
      <c r="Y17" s="27">
        <f>IF(OR(B17&lt;Parameters!$K$2,B17&gt;Parameters!$K$3),0,B17*'Growth Factors &amp; Survival Pr'!AA17)</f>
        <v>0</v>
      </c>
      <c r="Z17" s="27">
        <f>IF(OR(C17&lt;Parameters!$K$2,C17&gt;Parameters!$K$3),0,C17*'Growth Factors &amp; Survival Pr'!AB17)</f>
        <v>6.0033957734174805</v>
      </c>
      <c r="AA17" s="27">
        <f>IF(OR(D17&lt;Parameters!$K$2,D17&gt;Parameters!$K$3),0,D17*'Growth Factors &amp; Survival Pr'!AC17)</f>
        <v>5.6683605085877344</v>
      </c>
      <c r="AB17" s="27">
        <f>IF(OR(E17&lt;Parameters!$K$2,E17&gt;Parameters!$K$3),0,E17*'Growth Factors &amp; Survival Pr'!AD17)</f>
        <v>0</v>
      </c>
      <c r="AC17" s="27">
        <f>IF(OR(F17&lt;Parameters!$K$2,F17&gt;Parameters!$K$3),0,F17*'Growth Factors &amp; Survival Pr'!AE17)</f>
        <v>4.0914259212032897</v>
      </c>
      <c r="AD17" s="27">
        <f>IF(OR(G17&lt;Parameters!$K$2,G17&gt;Parameters!$K$3),0,G17*'Growth Factors &amp; Survival Pr'!AF17)</f>
        <v>0</v>
      </c>
      <c r="AE17" s="27">
        <f>IF(OR(H17&lt;Parameters!$K$2,H17&gt;Parameters!$K$3),0,H17*'Growth Factors &amp; Survival Pr'!AG17)</f>
        <v>5.6034281776834369</v>
      </c>
      <c r="AF17" s="27">
        <f>IF(OR(I17&lt;Parameters!$K$2,I17&gt;Parameters!$K$3),0,I17*'Growth Factors &amp; Survival Pr'!AH17)</f>
        <v>5.5776201169840149</v>
      </c>
      <c r="AG17" s="27">
        <f>IF(OR(J17&lt;Parameters!$K$2,J17&gt;Parameters!$K$3),0,J17*'Growth Factors &amp; Survival Pr'!AI17)</f>
        <v>6.0344766163152999</v>
      </c>
      <c r="AH17" s="27">
        <f>IF(OR(K17&lt;Parameters!$K$2,K17&gt;Parameters!$K$3),0,K17*'Growth Factors &amp; Survival Pr'!AJ17)</f>
        <v>5.7281031569049761</v>
      </c>
    </row>
    <row r="18" spans="1:34" x14ac:dyDescent="0.35">
      <c r="A18">
        <v>14</v>
      </c>
      <c r="B18" s="9">
        <f>Data!B18*PRODUCT('Growth Factors &amp; Survival Pr'!$M18:$X18)</f>
        <v>6.2157088783961374</v>
      </c>
      <c r="C18" s="9">
        <f>Data!C18*PRODUCT('Growth Factors &amp; Survival Pr'!$M18:$X18)</f>
        <v>6.5107305340601984</v>
      </c>
      <c r="D18" s="9">
        <f>Data!D18*PRODUCT('Growth Factors &amp; Survival Pr'!$M18:$X18)</f>
        <v>6.4371713357086229</v>
      </c>
      <c r="E18" s="9">
        <f>Data!E18*PRODUCT('Growth Factors &amp; Survival Pr'!$M18:$X18)</f>
        <v>7.0447049418000578</v>
      </c>
      <c r="F18" s="9">
        <f>Data!F18*PRODUCT('Growth Factors &amp; Survival Pr'!$M18:$X18)</f>
        <v>6.4491075503355049</v>
      </c>
      <c r="G18" s="9">
        <f>Data!G18*PRODUCT('Growth Factors &amp; Survival Pr'!$M18:$X18)</f>
        <v>6.1300551679103714</v>
      </c>
      <c r="H18" s="9">
        <f>Data!H18*PRODUCT('Growth Factors &amp; Survival Pr'!$M18:$X18)</f>
        <v>5.8020335443096203</v>
      </c>
      <c r="I18" s="9">
        <f>Data!I18*PRODUCT('Growth Factors &amp; Survival Pr'!$M18:$X18)</f>
        <v>6.0707181989537808</v>
      </c>
      <c r="J18" s="9">
        <f>Data!J18*PRODUCT('Growth Factors &amp; Survival Pr'!$M18:$X18)</f>
        <v>5.8691814221114313</v>
      </c>
      <c r="K18" s="9">
        <f>Data!K18*PRODUCT('Growth Factors &amp; Survival Pr'!$M18:$X18)</f>
        <v>6.2289352261379234</v>
      </c>
      <c r="L18" s="9"/>
      <c r="M18">
        <v>14</v>
      </c>
      <c r="N18" s="9">
        <f>B18*(1-(1-'Growth Factors &amp; Survival Pr'!AA18)/2)</f>
        <v>5.9810658682366835</v>
      </c>
      <c r="O18" s="9">
        <f>C18*(1-(1-'Growth Factors &amp; Survival Pr'!AB18)/2)</f>
        <v>6.2805762096811701</v>
      </c>
      <c r="P18" s="9">
        <f>D18*(1-(1-'Growth Factors &amp; Survival Pr'!AC18)/2)</f>
        <v>6.2096173289913228</v>
      </c>
      <c r="Q18" s="9">
        <f>E18*(1-(1-'Growth Factors &amp; Survival Pr'!AD18)/2)</f>
        <v>6.795674622107426</v>
      </c>
      <c r="R18" s="9">
        <f>F18*(1-(1-'Growth Factors &amp; Survival Pr'!AE18)/2)</f>
        <v>6.2211315984311444</v>
      </c>
      <c r="S18" s="9">
        <f>G18*(1-(1-'Growth Factors &amp; Survival Pr'!AF18)/2)</f>
        <v>5.8934350384290317</v>
      </c>
      <c r="T18" s="9">
        <f>H18*(1-(1-'Growth Factors &amp; Survival Pr'!AG18)/2)</f>
        <v>5.4829216993725911</v>
      </c>
      <c r="U18" s="9">
        <f>I18*(1-(1-'Growth Factors &amp; Survival Pr'!AH18)/2)</f>
        <v>5.8303177582752106</v>
      </c>
      <c r="V18" s="9">
        <f>J18*(1-(1-'Growth Factors &amp; Survival Pr'!AI18)/2)</f>
        <v>5.5757223510058598</v>
      </c>
      <c r="W18" s="9">
        <f>K18*(1-(1-'Growth Factors &amp; Survival Pr'!AJ18)/2)</f>
        <v>5.9937929213512167</v>
      </c>
      <c r="Y18" s="27">
        <f>IF(OR(B18&lt;Parameters!$K$2,B18&gt;Parameters!$K$3),0,B18*'Growth Factors &amp; Survival Pr'!AA18)</f>
        <v>5.7464228580772287</v>
      </c>
      <c r="Z18" s="27">
        <f>IF(OR(C18&lt;Parameters!$K$2,C18&gt;Parameters!$K$3),0,C18*'Growth Factors &amp; Survival Pr'!AB18)</f>
        <v>0</v>
      </c>
      <c r="AA18" s="27">
        <f>IF(OR(D18&lt;Parameters!$K$2,D18&gt;Parameters!$K$3),0,D18*'Growth Factors &amp; Survival Pr'!AC18)</f>
        <v>5.9820633222740236</v>
      </c>
      <c r="AB18" s="27">
        <f>IF(OR(E18&lt;Parameters!$K$2,E18&gt;Parameters!$K$3),0,E18*'Growth Factors &amp; Survival Pr'!AD18)</f>
        <v>0</v>
      </c>
      <c r="AC18" s="27">
        <f>IF(OR(F18&lt;Parameters!$K$2,F18&gt;Parameters!$K$3),0,F18*'Growth Factors &amp; Survival Pr'!AE18)</f>
        <v>5.9931556465267848</v>
      </c>
      <c r="AD18" s="27">
        <f>IF(OR(G18&lt;Parameters!$K$2,G18&gt;Parameters!$K$3),0,G18*'Growth Factors &amp; Survival Pr'!AF18)</f>
        <v>5.6568149089476902</v>
      </c>
      <c r="AE18" s="27">
        <f>IF(OR(H18&lt;Parameters!$K$2,H18&gt;Parameters!$K$3),0,H18*'Growth Factors &amp; Survival Pr'!AG18)</f>
        <v>5.163809854435562</v>
      </c>
      <c r="AF18" s="27">
        <f>IF(OR(I18&lt;Parameters!$K$2,I18&gt;Parameters!$K$3),0,I18*'Growth Factors &amp; Survival Pr'!AH18)</f>
        <v>5.5899173175966412</v>
      </c>
      <c r="AG18" s="27">
        <f>IF(OR(J18&lt;Parameters!$K$2,J18&gt;Parameters!$K$3),0,J18*'Growth Factors &amp; Survival Pr'!AI18)</f>
        <v>5.2822632799002882</v>
      </c>
      <c r="AH18" s="27">
        <f>IF(OR(K18&lt;Parameters!$K$2,K18&gt;Parameters!$K$3),0,K18*'Growth Factors &amp; Survival Pr'!AJ18)</f>
        <v>5.7586506165645099</v>
      </c>
    </row>
    <row r="19" spans="1:34" x14ac:dyDescent="0.35">
      <c r="A19">
        <v>15</v>
      </c>
      <c r="B19" s="9">
        <f>Data!B19*PRODUCT('Growth Factors &amp; Survival Pr'!$M19:$X19)</f>
        <v>6.1007223076231698</v>
      </c>
      <c r="C19" s="9">
        <f>Data!C19*PRODUCT('Growth Factors &amp; Survival Pr'!$M19:$X19)</f>
        <v>5.5787025887703958</v>
      </c>
      <c r="D19" s="9">
        <f>Data!D19*PRODUCT('Growth Factors &amp; Survival Pr'!$M19:$X19)</f>
        <v>6.3353454115677694</v>
      </c>
      <c r="E19" s="9">
        <f>Data!E19*PRODUCT('Growth Factors &amp; Survival Pr'!$M19:$X19)</f>
        <v>6.2156405116744935</v>
      </c>
      <c r="F19" s="9">
        <f>Data!F19*PRODUCT('Growth Factors &amp; Survival Pr'!$M19:$X19)</f>
        <v>5.3931809008778897</v>
      </c>
      <c r="G19" s="9">
        <f>Data!G19*PRODUCT('Growth Factors &amp; Survival Pr'!$M19:$X19)</f>
        <v>6.7820611691979078</v>
      </c>
      <c r="H19" s="9">
        <f>Data!H19*PRODUCT('Growth Factors &amp; Survival Pr'!$M19:$X19)</f>
        <v>5.7764448938637498</v>
      </c>
      <c r="I19" s="9">
        <f>Data!I19*PRODUCT('Growth Factors &amp; Survival Pr'!$M19:$X19)</f>
        <v>7.1490303767785575</v>
      </c>
      <c r="J19" s="9">
        <f>Data!J19*PRODUCT('Growth Factors &amp; Survival Pr'!$M19:$X19)</f>
        <v>5.8371433010163063</v>
      </c>
      <c r="K19" s="9">
        <f>Data!K19*PRODUCT('Growth Factors &amp; Survival Pr'!$M19:$X19)</f>
        <v>6.0167404043379475</v>
      </c>
      <c r="L19" s="9"/>
      <c r="M19">
        <v>15</v>
      </c>
      <c r="N19" s="9">
        <f>B19*(1-(1-'Growth Factors &amp; Survival Pr'!AA19)/2)</f>
        <v>5.8746905461257315</v>
      </c>
      <c r="O19" s="9">
        <f>C19*(1-(1-'Growth Factors &amp; Survival Pr'!AB19)/2)</f>
        <v>5.2439804334441718</v>
      </c>
      <c r="P19" s="9">
        <f>D19*(1-(1-'Growth Factors &amp; Survival Pr'!AC19)/2)</f>
        <v>6.1113909512688487</v>
      </c>
      <c r="Q19" s="9">
        <f>E19*(1-(1-'Growth Factors &amp; Survival Pr'!AD19)/2)</f>
        <v>5.9928097993309635</v>
      </c>
      <c r="R19" s="9">
        <f>F19*(1-(1-'Growth Factors &amp; Survival Pr'!AE19)/2)</f>
        <v>4.9886923333120485</v>
      </c>
      <c r="S19" s="9">
        <f>G19*(1-(1-'Growth Factors &amp; Survival Pr'!AF19)/2)</f>
        <v>6.5423153068667617</v>
      </c>
      <c r="T19" s="9">
        <f>H19*(1-(1-'Growth Factors &amp; Survival Pr'!AG19)/2)</f>
        <v>5.5309459858745402</v>
      </c>
      <c r="U19" s="9">
        <f>I19*(1-(1-'Growth Factors &amp; Survival Pr'!AH19)/2)</f>
        <v>6.8963121529594353</v>
      </c>
      <c r="V19" s="9">
        <f>J19*(1-(1-'Growth Factors &amp; Survival Pr'!AI19)/2)</f>
        <v>5.5986959971697896</v>
      </c>
      <c r="W19" s="9">
        <f>K19*(1-(1-'Growth Factors &amp; Survival Pr'!AJ19)/2)</f>
        <v>5.7896084540741901</v>
      </c>
      <c r="Y19" s="27">
        <f>IF(OR(B19&lt;Parameters!$K$2,B19&gt;Parameters!$K$3),0,B19*'Growth Factors &amp; Survival Pr'!AA19)</f>
        <v>5.6486587846282923</v>
      </c>
      <c r="Z19" s="27">
        <f>IF(OR(C19&lt;Parameters!$K$2,C19&gt;Parameters!$K$3),0,C19*'Growth Factors &amp; Survival Pr'!AB19)</f>
        <v>4.9092582781179486</v>
      </c>
      <c r="AA19" s="27">
        <f>IF(OR(D19&lt;Parameters!$K$2,D19&gt;Parameters!$K$3),0,D19*'Growth Factors &amp; Survival Pr'!AC19)</f>
        <v>5.8874364909699279</v>
      </c>
      <c r="AB19" s="27">
        <f>IF(OR(E19&lt;Parameters!$K$2,E19&gt;Parameters!$K$3),0,E19*'Growth Factors &amp; Survival Pr'!AD19)</f>
        <v>5.7699790869874326</v>
      </c>
      <c r="AC19" s="27">
        <f>IF(OR(F19&lt;Parameters!$K$2,F19&gt;Parameters!$K$3),0,F19*'Growth Factors &amp; Survival Pr'!AE19)</f>
        <v>4.5842037657462065</v>
      </c>
      <c r="AD19" s="27">
        <f>IF(OR(G19&lt;Parameters!$K$2,G19&gt;Parameters!$K$3),0,G19*'Growth Factors &amp; Survival Pr'!AF19)</f>
        <v>0</v>
      </c>
      <c r="AE19" s="27">
        <f>IF(OR(H19&lt;Parameters!$K$2,H19&gt;Parameters!$K$3),0,H19*'Growth Factors &amp; Survival Pr'!AG19)</f>
        <v>5.2854470778853315</v>
      </c>
      <c r="AF19" s="27">
        <f>IF(OR(I19&lt;Parameters!$K$2,I19&gt;Parameters!$K$3),0,I19*'Growth Factors &amp; Survival Pr'!AH19)</f>
        <v>0</v>
      </c>
      <c r="AG19" s="27">
        <f>IF(OR(J19&lt;Parameters!$K$2,J19&gt;Parameters!$K$3),0,J19*'Growth Factors &amp; Survival Pr'!AI19)</f>
        <v>5.3602486933232738</v>
      </c>
      <c r="AH19" s="27">
        <f>IF(OR(K19&lt;Parameters!$K$2,K19&gt;Parameters!$K$3),0,K19*'Growth Factors &amp; Survival Pr'!AJ19)</f>
        <v>5.5624765038104327</v>
      </c>
    </row>
    <row r="20" spans="1:34" x14ac:dyDescent="0.35">
      <c r="A20">
        <v>16</v>
      </c>
      <c r="B20" s="9">
        <f>Data!B20*PRODUCT('Growth Factors &amp; Survival Pr'!$M20:$X20)</f>
        <v>5.130198636803641</v>
      </c>
      <c r="C20" s="9">
        <f>Data!C20*PRODUCT('Growth Factors &amp; Survival Pr'!$M20:$X20)</f>
        <v>5.3329756684632015</v>
      </c>
      <c r="D20" s="9">
        <f>Data!D20*PRODUCT('Growth Factors &amp; Survival Pr'!$M20:$X20)</f>
        <v>5.7032389133600674</v>
      </c>
      <c r="E20" s="9">
        <f>Data!E20*PRODUCT('Growth Factors &amp; Survival Pr'!$M20:$X20)</f>
        <v>5.7495002731173432</v>
      </c>
      <c r="F20" s="9">
        <f>Data!F20*PRODUCT('Growth Factors &amp; Survival Pr'!$M20:$X20)</f>
        <v>5.3937187942861993</v>
      </c>
      <c r="G20" s="9">
        <f>Data!G20*PRODUCT('Growth Factors &amp; Survival Pr'!$M20:$X20)</f>
        <v>5.7314231846314492</v>
      </c>
      <c r="H20" s="9">
        <f>Data!H20*PRODUCT('Growth Factors &amp; Survival Pr'!$M20:$X20)</f>
        <v>6.2960427773573207</v>
      </c>
      <c r="I20" s="9">
        <f>Data!I20*PRODUCT('Growth Factors &amp; Survival Pr'!$M20:$X20)</f>
        <v>4.9924653678801798</v>
      </c>
      <c r="J20" s="9">
        <f>Data!J20*PRODUCT('Growth Factors &amp; Survival Pr'!$M20:$X20)</f>
        <v>5.8084497563953192</v>
      </c>
      <c r="K20" s="9">
        <f>Data!K20*PRODUCT('Growth Factors &amp; Survival Pr'!$M20:$X20)</f>
        <v>5.3476224568020392</v>
      </c>
      <c r="L20" s="9"/>
      <c r="M20">
        <v>16</v>
      </c>
      <c r="N20" s="9">
        <f>B20*(1-(1-'Growth Factors &amp; Survival Pr'!AA20)/2)</f>
        <v>4.7967357254114047</v>
      </c>
      <c r="O20" s="9">
        <f>C20*(1-(1-'Growth Factors &amp; Survival Pr'!AB20)/2)</f>
        <v>5.0929917633823578</v>
      </c>
      <c r="P20" s="9">
        <f>D20*(1-(1-'Growth Factors &amp; Survival Pr'!AC20)/2)</f>
        <v>5.4919339116200767</v>
      </c>
      <c r="Q20" s="9">
        <f>E20*(1-(1-'Growth Factors &amp; Survival Pr'!AD20)/2)</f>
        <v>5.5402184631758722</v>
      </c>
      <c r="R20" s="9">
        <f>F20*(1-(1-'Growth Factors &amp; Survival Pr'!AE20)/2)</f>
        <v>5.1644857455290358</v>
      </c>
      <c r="S20" s="9">
        <f>G20*(1-(1-'Growth Factors &amp; Survival Pr'!AF20)/2)</f>
        <v>5.5227993807108646</v>
      </c>
      <c r="T20" s="9">
        <f>H20*(1-(1-'Growth Factors &amp; Survival Pr'!AG20)/2)</f>
        <v>6.0734776651777391</v>
      </c>
      <c r="U20" s="9">
        <f>I20*(1-(1-'Growth Factors &amp; Survival Pr'!AH20)/2)</f>
        <v>4.5930681384497651</v>
      </c>
      <c r="V20" s="9">
        <f>J20*(1-(1-'Growth Factors &amp; Survival Pr'!AI20)/2)</f>
        <v>5.6002168326285471</v>
      </c>
      <c r="W20" s="9">
        <f>K20*(1-(1-'Growth Factors &amp; Survival Pr'!AJ20)/2)</f>
        <v>5.1069794462459477</v>
      </c>
      <c r="Y20" s="27">
        <f>IF(OR(B20&lt;Parameters!$K$2,B20&gt;Parameters!$K$3),0,B20*'Growth Factors &amp; Survival Pr'!AA20)</f>
        <v>4.4632728140191675</v>
      </c>
      <c r="Z20" s="27">
        <f>IF(OR(C20&lt;Parameters!$K$2,C20&gt;Parameters!$K$3),0,C20*'Growth Factors &amp; Survival Pr'!AB20)</f>
        <v>4.8530078583015133</v>
      </c>
      <c r="AA20" s="27">
        <f>IF(OR(D20&lt;Parameters!$K$2,D20&gt;Parameters!$K$3),0,D20*'Growth Factors &amp; Survival Pr'!AC20)</f>
        <v>5.280628909880086</v>
      </c>
      <c r="AB20" s="27">
        <f>IF(OR(E20&lt;Parameters!$K$2,E20&gt;Parameters!$K$3),0,E20*'Growth Factors &amp; Survival Pr'!AD20)</f>
        <v>5.3309366532344011</v>
      </c>
      <c r="AC20" s="27">
        <f>IF(OR(F20&lt;Parameters!$K$2,F20&gt;Parameters!$K$3),0,F20*'Growth Factors &amp; Survival Pr'!AE20)</f>
        <v>4.9352526967718724</v>
      </c>
      <c r="AD20" s="27">
        <f>IF(OR(G20&lt;Parameters!$K$2,G20&gt;Parameters!$K$3),0,G20*'Growth Factors &amp; Survival Pr'!AF20)</f>
        <v>5.3141755767902801</v>
      </c>
      <c r="AE20" s="27">
        <f>IF(OR(H20&lt;Parameters!$K$2,H20&gt;Parameters!$K$3),0,H20*'Growth Factors &amp; Survival Pr'!AG20)</f>
        <v>5.8509125529981585</v>
      </c>
      <c r="AF20" s="27">
        <f>IF(OR(I20&lt;Parameters!$K$2,I20&gt;Parameters!$K$3),0,I20*'Growth Factors &amp; Survival Pr'!AH20)</f>
        <v>0</v>
      </c>
      <c r="AG20" s="27">
        <f>IF(OR(J20&lt;Parameters!$K$2,J20&gt;Parameters!$K$3),0,J20*'Growth Factors &amp; Survival Pr'!AI20)</f>
        <v>5.3919839088617749</v>
      </c>
      <c r="AH20" s="27">
        <f>IF(OR(K20&lt;Parameters!$K$2,K20&gt;Parameters!$K$3),0,K20*'Growth Factors &amp; Survival Pr'!AJ20)</f>
        <v>4.8663364356898562</v>
      </c>
    </row>
    <row r="21" spans="1:34" x14ac:dyDescent="0.35">
      <c r="A21">
        <v>17</v>
      </c>
      <c r="B21" s="9">
        <f>Data!B21*PRODUCT('Growth Factors &amp; Survival Pr'!$M21:$X21)</f>
        <v>4.7204956363216155</v>
      </c>
      <c r="C21" s="9">
        <f>Data!C21*PRODUCT('Growth Factors &amp; Survival Pr'!$M21:$X21)</f>
        <v>5.8336704992981741</v>
      </c>
      <c r="D21" s="9">
        <f>Data!D21*PRODUCT('Growth Factors &amp; Survival Pr'!$M21:$X21)</f>
        <v>5.8904998411835212</v>
      </c>
      <c r="E21" s="9">
        <f>Data!E21*PRODUCT('Growth Factors &amp; Survival Pr'!$M21:$X21)</f>
        <v>6.6541841841322542</v>
      </c>
      <c r="F21" s="9">
        <f>Data!F21*PRODUCT('Growth Factors &amp; Survival Pr'!$M21:$X21)</f>
        <v>4.9776203059734865</v>
      </c>
      <c r="G21" s="9">
        <f>Data!G21*PRODUCT('Growth Factors &amp; Survival Pr'!$M21:$X21)</f>
        <v>5.8811802890725051</v>
      </c>
      <c r="H21" s="9">
        <f>Data!H21*PRODUCT('Growth Factors &amp; Survival Pr'!$M21:$X21)</f>
        <v>6.5687602064870374</v>
      </c>
      <c r="I21" s="9">
        <f>Data!I21*PRODUCT('Growth Factors &amp; Survival Pr'!$M21:$X21)</f>
        <v>7.2159877186171171</v>
      </c>
      <c r="J21" s="9">
        <f>Data!J21*PRODUCT('Growth Factors &amp; Survival Pr'!$M21:$X21)</f>
        <v>5.9546114435350805</v>
      </c>
      <c r="K21" s="9">
        <f>Data!K21*PRODUCT('Growth Factors &amp; Survival Pr'!$M21:$X21)</f>
        <v>7.0102682612179121</v>
      </c>
      <c r="L21" s="9"/>
      <c r="M21">
        <v>17</v>
      </c>
      <c r="N21" s="9">
        <f>B21*(1-(1-'Growth Factors &amp; Survival Pr'!AA21)/2)</f>
        <v>4.0596262472365892</v>
      </c>
      <c r="O21" s="9">
        <f>C21*(1-(1-'Growth Factors &amp; Survival Pr'!AB21)/2)</f>
        <v>5.5953650594018436</v>
      </c>
      <c r="P21" s="9">
        <f>D21*(1-(1-'Growth Factors &amp; Survival Pr'!AC21)/2)</f>
        <v>5.6572360474726535</v>
      </c>
      <c r="Q21" s="9">
        <f>E21*(1-(1-'Growth Factors &amp; Survival Pr'!AD21)/2)</f>
        <v>6.4189587732231788</v>
      </c>
      <c r="R21" s="9">
        <f>F21*(1-(1-'Growth Factors &amp; Survival Pr'!AE21)/2)</f>
        <v>4.4051939707865353</v>
      </c>
      <c r="S21" s="9">
        <f>G21*(1-(1-'Growth Factors &amp; Survival Pr'!AF21)/2)</f>
        <v>5.6482855496252338</v>
      </c>
      <c r="T21" s="9">
        <f>H21*(1-(1-'Growth Factors &amp; Survival Pr'!AG21)/2)</f>
        <v>6.3365545331877211</v>
      </c>
      <c r="U21" s="9">
        <f>I21*(1-(1-'Growth Factors &amp; Survival Pr'!AH21)/2)</f>
        <v>6.9609025527640016</v>
      </c>
      <c r="V21" s="9">
        <f>J21*(1-(1-'Growth Factors &amp; Survival Pr'!AI21)/2)</f>
        <v>5.7247634418146269</v>
      </c>
      <c r="W21" s="9">
        <f>K21*(1-(1-'Growth Factors &amp; Survival Pr'!AJ21)/2)</f>
        <v>6.7624552781838592</v>
      </c>
      <c r="Y21" s="27">
        <f>IF(OR(B21&lt;Parameters!$K$2,B21&gt;Parameters!$K$3),0,B21*'Growth Factors &amp; Survival Pr'!AA21)</f>
        <v>0</v>
      </c>
      <c r="Z21" s="27">
        <f>IF(OR(C21&lt;Parameters!$K$2,C21&gt;Parameters!$K$3),0,C21*'Growth Factors &amp; Survival Pr'!AB21)</f>
        <v>5.3570596195055131</v>
      </c>
      <c r="AA21" s="27">
        <f>IF(OR(D21&lt;Parameters!$K$2,D21&gt;Parameters!$K$3),0,D21*'Growth Factors &amp; Survival Pr'!AC21)</f>
        <v>5.4239722537617858</v>
      </c>
      <c r="AB21" s="27">
        <f>IF(OR(E21&lt;Parameters!$K$2,E21&gt;Parameters!$K$3),0,E21*'Growth Factors &amp; Survival Pr'!AD21)</f>
        <v>0</v>
      </c>
      <c r="AC21" s="27">
        <f>IF(OR(F21&lt;Parameters!$K$2,F21&gt;Parameters!$K$3),0,F21*'Growth Factors &amp; Survival Pr'!AE21)</f>
        <v>0</v>
      </c>
      <c r="AD21" s="27">
        <f>IF(OR(G21&lt;Parameters!$K$2,G21&gt;Parameters!$K$3),0,G21*'Growth Factors &amp; Survival Pr'!AF21)</f>
        <v>5.4153908101779624</v>
      </c>
      <c r="AE21" s="27">
        <f>IF(OR(H21&lt;Parameters!$K$2,H21&gt;Parameters!$K$3),0,H21*'Growth Factors &amp; Survival Pr'!AG21)</f>
        <v>0</v>
      </c>
      <c r="AF21" s="27">
        <f>IF(OR(I21&lt;Parameters!$K$2,I21&gt;Parameters!$K$3),0,I21*'Growth Factors &amp; Survival Pr'!AH21)</f>
        <v>0</v>
      </c>
      <c r="AG21" s="27">
        <f>IF(OR(J21&lt;Parameters!$K$2,J21&gt;Parameters!$K$3),0,J21*'Growth Factors &amp; Survival Pr'!AI21)</f>
        <v>5.4949154400941724</v>
      </c>
      <c r="AH21" s="27">
        <f>IF(OR(K21&lt;Parameters!$K$2,K21&gt;Parameters!$K$3),0,K21*'Growth Factors &amp; Survival Pr'!AJ21)</f>
        <v>0</v>
      </c>
    </row>
    <row r="22" spans="1:34" x14ac:dyDescent="0.35">
      <c r="A22">
        <v>18</v>
      </c>
      <c r="B22" s="9">
        <f>Data!B22*PRODUCT('Growth Factors &amp; Survival Pr'!$M22:$X22)</f>
        <v>6.2503717934712926</v>
      </c>
      <c r="C22" s="9">
        <f>Data!C22*PRODUCT('Growth Factors &amp; Survival Pr'!$M22:$X22)</f>
        <v>5.780943187183694</v>
      </c>
      <c r="D22" s="9">
        <f>Data!D22*PRODUCT('Growth Factors &amp; Survival Pr'!$M22:$X22)</f>
        <v>6.455862628452115</v>
      </c>
      <c r="E22" s="9">
        <f>Data!E22*PRODUCT('Growth Factors &amp; Survival Pr'!$M22:$X22)</f>
        <v>6.3277291556290427</v>
      </c>
      <c r="F22" s="9">
        <f>Data!F22*PRODUCT('Growth Factors &amp; Survival Pr'!$M22:$X22)</f>
        <v>6.3764196789987615</v>
      </c>
      <c r="G22" s="9">
        <f>Data!G22*PRODUCT('Growth Factors &amp; Survival Pr'!$M22:$X22)</f>
        <v>6.2827297868941709</v>
      </c>
      <c r="H22" s="9">
        <f>Data!H22*PRODUCT('Growth Factors &amp; Survival Pr'!$M22:$X22)</f>
        <v>5.607179386609813</v>
      </c>
      <c r="I22" s="9">
        <f>Data!I22*PRODUCT('Growth Factors &amp; Survival Pr'!$M22:$X22)</f>
        <v>6.1610483787398431</v>
      </c>
      <c r="J22" s="9">
        <f>Data!J22*PRODUCT('Growth Factors &amp; Survival Pr'!$M22:$X22)</f>
        <v>5.4960000787316883</v>
      </c>
      <c r="K22" s="9">
        <f>Data!K22*PRODUCT('Growth Factors &amp; Survival Pr'!$M22:$X22)</f>
        <v>5.848595924433674</v>
      </c>
      <c r="L22" s="9"/>
      <c r="M22">
        <v>18</v>
      </c>
      <c r="N22" s="9">
        <f>B22*(1-(1-'Growth Factors &amp; Survival Pr'!AA22)/2)</f>
        <v>6.0294211505720821</v>
      </c>
      <c r="O22" s="9">
        <f>C22*(1-(1-'Growth Factors &amp; Survival Pr'!AB22)/2)</f>
        <v>5.5520178369712196</v>
      </c>
      <c r="P22" s="9">
        <f>D22*(1-(1-'Growth Factors &amp; Survival Pr'!AC22)/2)</f>
        <v>6.2276478845363332</v>
      </c>
      <c r="Q22" s="9">
        <f>E22*(1-(1-'Growth Factors &amp; Survival Pr'!AD22)/2)</f>
        <v>6.1040439299775562</v>
      </c>
      <c r="R22" s="9">
        <f>F22*(1-(1-'Growth Factors &amp; Survival Pr'!AE22)/2)</f>
        <v>6.1510132433461555</v>
      </c>
      <c r="S22" s="9">
        <f>G22*(1-(1-'Growth Factors &amp; Survival Pr'!AF22)/2)</f>
        <v>6.0606352889274619</v>
      </c>
      <c r="T22" s="9">
        <f>H22*(1-(1-'Growth Factors &amp; Survival Pr'!AG22)/2)</f>
        <v>5.3548563142123715</v>
      </c>
      <c r="U22" s="9">
        <f>I22*(1-(1-'Growth Factors &amp; Survival Pr'!AH22)/2)</f>
        <v>5.9432553185513894</v>
      </c>
      <c r="V22" s="9">
        <f>J22*(1-(1-'Growth Factors &amp; Survival Pr'!AI22)/2)</f>
        <v>5.1937200744014458</v>
      </c>
      <c r="W22" s="9">
        <f>K22*(1-(1-'Growth Factors &amp; Survival Pr'!AJ22)/2)</f>
        <v>5.6228401217505342</v>
      </c>
      <c r="Y22" s="27">
        <f>IF(OR(B22&lt;Parameters!$K$2,B22&gt;Parameters!$K$3),0,B22*'Growth Factors &amp; Survival Pr'!AA22)</f>
        <v>5.8084705076728724</v>
      </c>
      <c r="Z22" s="27">
        <f>IF(OR(C22&lt;Parameters!$K$2,C22&gt;Parameters!$K$3),0,C22*'Growth Factors &amp; Survival Pr'!AB22)</f>
        <v>5.3230924867587452</v>
      </c>
      <c r="AA22" s="27">
        <f>IF(OR(D22&lt;Parameters!$K$2,D22&gt;Parameters!$K$3),0,D22*'Growth Factors &amp; Survival Pr'!AC22)</f>
        <v>5.9994331406205506</v>
      </c>
      <c r="AB22" s="27">
        <f>IF(OR(E22&lt;Parameters!$K$2,E22&gt;Parameters!$K$3),0,E22*'Growth Factors &amp; Survival Pr'!AD22)</f>
        <v>5.8803587043260697</v>
      </c>
      <c r="AC22" s="27">
        <f>IF(OR(F22&lt;Parameters!$K$2,F22&gt;Parameters!$K$3),0,F22*'Growth Factors &amp; Survival Pr'!AE22)</f>
        <v>5.9256068076935495</v>
      </c>
      <c r="AD22" s="27">
        <f>IF(OR(G22&lt;Parameters!$K$2,G22&gt;Parameters!$K$3),0,G22*'Growth Factors &amp; Survival Pr'!AF22)</f>
        <v>5.838540790960753</v>
      </c>
      <c r="AE22" s="27">
        <f>IF(OR(H22&lt;Parameters!$K$2,H22&gt;Parameters!$K$3),0,H22*'Growth Factors &amp; Survival Pr'!AG22)</f>
        <v>5.1025332418149301</v>
      </c>
      <c r="AF22" s="27">
        <f>IF(OR(I22&lt;Parameters!$K$2,I22&gt;Parameters!$K$3),0,I22*'Growth Factors &amp; Survival Pr'!AH22)</f>
        <v>5.7254622583629367</v>
      </c>
      <c r="AG22" s="27">
        <f>IF(OR(J22&lt;Parameters!$K$2,J22&gt;Parameters!$K$3),0,J22*'Growth Factors &amp; Survival Pr'!AI22)</f>
        <v>4.8914400700712024</v>
      </c>
      <c r="AH22" s="27">
        <f>IF(OR(K22&lt;Parameters!$K$2,K22&gt;Parameters!$K$3),0,K22*'Growth Factors &amp; Survival Pr'!AJ22)</f>
        <v>5.3970843190673943</v>
      </c>
    </row>
    <row r="23" spans="1:34" x14ac:dyDescent="0.35">
      <c r="A23">
        <v>19</v>
      </c>
      <c r="B23" s="9">
        <f>Data!B23*PRODUCT('Growth Factors &amp; Survival Pr'!$M23:$X23)</f>
        <v>4.8559982069330214</v>
      </c>
      <c r="C23" s="9">
        <f>Data!C23*PRODUCT('Growth Factors &amp; Survival Pr'!$M23:$X23)</f>
        <v>7.6670526108512416</v>
      </c>
      <c r="D23" s="9">
        <f>Data!D23*PRODUCT('Growth Factors &amp; Survival Pr'!$M23:$X23)</f>
        <v>5.2862656818348652</v>
      </c>
      <c r="E23" s="9">
        <f>Data!E23*PRODUCT('Growth Factors &amp; Survival Pr'!$M23:$X23)</f>
        <v>5.3473074507182883</v>
      </c>
      <c r="F23" s="9">
        <f>Data!F23*PRODUCT('Growth Factors &amp; Survival Pr'!$M23:$X23)</f>
        <v>6.026616212632053</v>
      </c>
      <c r="G23" s="9">
        <f>Data!G23*PRODUCT('Growth Factors &amp; Survival Pr'!$M23:$X23)</f>
        <v>6.2687256074131552</v>
      </c>
      <c r="H23" s="9">
        <f>Data!H23*PRODUCT('Growth Factors &amp; Survival Pr'!$M23:$X23)</f>
        <v>6.254835672377685</v>
      </c>
      <c r="I23" s="9">
        <f>Data!I23*PRODUCT('Growth Factors &amp; Survival Pr'!$M23:$X23)</f>
        <v>6.4961388166061385</v>
      </c>
      <c r="J23" s="9">
        <f>Data!J23*PRODUCT('Growth Factors &amp; Survival Pr'!$M23:$X23)</f>
        <v>6.438559948821486</v>
      </c>
      <c r="K23" s="9">
        <f>Data!K23*PRODUCT('Growth Factors &amp; Survival Pr'!$M23:$X23)</f>
        <v>6.2626483988690049</v>
      </c>
      <c r="L23" s="9"/>
      <c r="M23">
        <v>19</v>
      </c>
      <c r="N23" s="9">
        <f>B23*(1-(1-'Growth Factors &amp; Survival Pr'!AA23)/2)</f>
        <v>4.1518784669277329</v>
      </c>
      <c r="O23" s="9">
        <f>C23*(1-(1-'Growth Factors &amp; Survival Pr'!AB23)/2)</f>
        <v>7.3960223010576502</v>
      </c>
      <c r="P23" s="9">
        <f>D23*(1-(1-'Growth Factors &amp; Survival Pr'!AC23)/2)</f>
        <v>4.7312077852422041</v>
      </c>
      <c r="Q23" s="9">
        <f>E23*(1-(1-'Growth Factors &amp; Survival Pr'!AD23)/2)</f>
        <v>4.8125767056464595</v>
      </c>
      <c r="R23" s="9">
        <f>F23*(1-(1-'Growth Factors &amp; Survival Pr'!AE23)/2)</f>
        <v>5.7704850235951906</v>
      </c>
      <c r="S23" s="9">
        <f>G23*(1-(1-'Growth Factors &amp; Survival Pr'!AF23)/2)</f>
        <v>6.0320812157333092</v>
      </c>
      <c r="T23" s="9">
        <f>H23*(1-(1-'Growth Factors &amp; Survival Pr'!AG23)/2)</f>
        <v>6.0187156257454273</v>
      </c>
      <c r="U23" s="9">
        <f>I23*(1-(1-'Growth Factors &amp; Survival Pr'!AH23)/2)</f>
        <v>6.2665003094391114</v>
      </c>
      <c r="V23" s="9">
        <f>J23*(1-(1-'Growth Factors &amp; Survival Pr'!AI23)/2)</f>
        <v>6.2077375746562362</v>
      </c>
      <c r="W23" s="9">
        <f>K23*(1-(1-'Growth Factors &amp; Survival Pr'!AJ23)/2)</f>
        <v>6.0262334218117006</v>
      </c>
      <c r="Y23" s="27">
        <f>IF(OR(B23&lt;Parameters!$K$2,B23&gt;Parameters!$K$3),0,B23*'Growth Factors &amp; Survival Pr'!AA23)</f>
        <v>0</v>
      </c>
      <c r="Z23" s="27">
        <f>IF(OR(C23&lt;Parameters!$K$2,C23&gt;Parameters!$K$3),0,C23*'Growth Factors &amp; Survival Pr'!AB23)</f>
        <v>0</v>
      </c>
      <c r="AA23" s="27">
        <f>IF(OR(D23&lt;Parameters!$K$2,D23&gt;Parameters!$K$3),0,D23*'Growth Factors &amp; Survival Pr'!AC23)</f>
        <v>4.1761498886495438</v>
      </c>
      <c r="AB23" s="27">
        <f>IF(OR(E23&lt;Parameters!$K$2,E23&gt;Parameters!$K$3),0,E23*'Growth Factors &amp; Survival Pr'!AD23)</f>
        <v>4.2778459605746306</v>
      </c>
      <c r="AC23" s="27">
        <f>IF(OR(F23&lt;Parameters!$K$2,F23&gt;Parameters!$K$3),0,F23*'Growth Factors &amp; Survival Pr'!AE23)</f>
        <v>5.5143538345583289</v>
      </c>
      <c r="AD23" s="27">
        <f>IF(OR(G23&lt;Parameters!$K$2,G23&gt;Parameters!$K$3),0,G23*'Growth Factors &amp; Survival Pr'!AF23)</f>
        <v>5.7954368240534615</v>
      </c>
      <c r="AE23" s="27">
        <f>IF(OR(H23&lt;Parameters!$K$2,H23&gt;Parameters!$K$3),0,H23*'Growth Factors &amp; Survival Pr'!AG23)</f>
        <v>5.7825955791131696</v>
      </c>
      <c r="AF23" s="27">
        <f>IF(OR(I23&lt;Parameters!$K$2,I23&gt;Parameters!$K$3),0,I23*'Growth Factors &amp; Survival Pr'!AH23)</f>
        <v>6.0368618022720844</v>
      </c>
      <c r="AG23" s="27">
        <f>IF(OR(J23&lt;Parameters!$K$2,J23&gt;Parameters!$K$3),0,J23*'Growth Factors &amp; Survival Pr'!AI23)</f>
        <v>5.9769152004909856</v>
      </c>
      <c r="AH23" s="27">
        <f>IF(OR(K23&lt;Parameters!$K$2,K23&gt;Parameters!$K$3),0,K23*'Growth Factors &amp; Survival Pr'!AJ23)</f>
        <v>5.7898184447543946</v>
      </c>
    </row>
    <row r="24" spans="1:34" x14ac:dyDescent="0.35">
      <c r="A24">
        <v>20</v>
      </c>
      <c r="B24" s="9">
        <f>Data!B24*PRODUCT('Growth Factors &amp; Survival Pr'!$M24:$X24)</f>
        <v>4.9508515878443369</v>
      </c>
      <c r="C24" s="9">
        <f>Data!C24*PRODUCT('Growth Factors &amp; Survival Pr'!$M24:$X24)</f>
        <v>5.5969135503736771</v>
      </c>
      <c r="D24" s="9">
        <f>Data!D24*PRODUCT('Growth Factors &amp; Survival Pr'!$M24:$X24)</f>
        <v>4.9057204555553255</v>
      </c>
      <c r="E24" s="9">
        <f>Data!E24*PRODUCT('Growth Factors &amp; Survival Pr'!$M24:$X24)</f>
        <v>5.7197464693841349</v>
      </c>
      <c r="F24" s="9">
        <f>Data!F24*PRODUCT('Growth Factors &amp; Survival Pr'!$M24:$X24)</f>
        <v>5.4454257361881453</v>
      </c>
      <c r="G24" s="9">
        <f>Data!G24*PRODUCT('Growth Factors &amp; Survival Pr'!$M24:$X24)</f>
        <v>5.399660635254163</v>
      </c>
      <c r="H24" s="9">
        <f>Data!H24*PRODUCT('Growth Factors &amp; Survival Pr'!$M24:$X24)</f>
        <v>5.4397002002306429</v>
      </c>
      <c r="I24" s="9">
        <f>Data!I24*PRODUCT('Growth Factors &amp; Survival Pr'!$M24:$X24)</f>
        <v>4.9278530665677129</v>
      </c>
      <c r="J24" s="9">
        <f>Data!J24*PRODUCT('Growth Factors &amp; Survival Pr'!$M24:$X24)</f>
        <v>6.0036122151157238</v>
      </c>
      <c r="K24" s="9">
        <f>Data!K24*PRODUCT('Growth Factors &amp; Survival Pr'!$M24:$X24)</f>
        <v>6.5892735615548661</v>
      </c>
      <c r="L24" s="9"/>
      <c r="M24">
        <v>20</v>
      </c>
      <c r="N24" s="9">
        <f>B24*(1-(1-'Growth Factors &amp; Survival Pr'!AA24)/2)</f>
        <v>4.5547834608167896</v>
      </c>
      <c r="O24" s="9">
        <f>C24*(1-(1-'Growth Factors &amp; Survival Pr'!AB24)/2)</f>
        <v>5.3895479033323319</v>
      </c>
      <c r="P24" s="9">
        <f>D24*(1-(1-'Growth Factors &amp; Survival Pr'!AC24)/2)</f>
        <v>4.488734216833123</v>
      </c>
      <c r="Q24" s="9">
        <f>E24*(1-(1-'Growth Factors &amp; Survival Pr'!AD24)/2)</f>
        <v>5.5146935584567141</v>
      </c>
      <c r="R24" s="9">
        <f>F24*(1-(1-'Growth Factors &amp; Survival Pr'!AE24)/2)</f>
        <v>5.2297868770350942</v>
      </c>
      <c r="S24" s="9">
        <f>G24*(1-(1-'Growth Factors &amp; Survival Pr'!AF24)/2)</f>
        <v>5.1790844983040305</v>
      </c>
      <c r="T24" s="9">
        <f>H24*(1-(1-'Growth Factors &amp; Survival Pr'!AG24)/2)</f>
        <v>5.2242880723015093</v>
      </c>
      <c r="U24" s="9">
        <f>I24*(1-(1-'Growth Factors &amp; Survival Pr'!AH24)/2)</f>
        <v>4.5336248212422952</v>
      </c>
      <c r="V24" s="9">
        <f>J24*(1-(1-'Growth Factors &amp; Survival Pr'!AI24)/2)</f>
        <v>5.7913845233113834</v>
      </c>
      <c r="W24" s="9">
        <f>K24*(1-(1-'Growth Factors &amp; Survival Pr'!AJ24)/2)</f>
        <v>6.3563427411539015</v>
      </c>
      <c r="Y24" s="27">
        <f>IF(OR(B24&lt;Parameters!$K$2,B24&gt;Parameters!$K$3),0,B24*'Growth Factors &amp; Survival Pr'!AA24)</f>
        <v>0</v>
      </c>
      <c r="Z24" s="27">
        <f>IF(OR(C24&lt;Parameters!$K$2,C24&gt;Parameters!$K$3),0,C24*'Growth Factors &amp; Survival Pr'!AB24)</f>
        <v>5.1821822562909876</v>
      </c>
      <c r="AA24" s="27">
        <f>IF(OR(D24&lt;Parameters!$K$2,D24&gt;Parameters!$K$3),0,D24*'Growth Factors &amp; Survival Pr'!AC24)</f>
        <v>0</v>
      </c>
      <c r="AB24" s="27">
        <f>IF(OR(E24&lt;Parameters!$K$2,E24&gt;Parameters!$K$3),0,E24*'Growth Factors &amp; Survival Pr'!AD24)</f>
        <v>5.3096406475292923</v>
      </c>
      <c r="AC24" s="27">
        <f>IF(OR(F24&lt;Parameters!$K$2,F24&gt;Parameters!$K$3),0,F24*'Growth Factors &amp; Survival Pr'!AE24)</f>
        <v>5.0141480178820439</v>
      </c>
      <c r="AD24" s="27">
        <f>IF(OR(G24&lt;Parameters!$K$2,G24&gt;Parameters!$K$3),0,G24*'Growth Factors &amp; Survival Pr'!AF24)</f>
        <v>4.9585083613538981</v>
      </c>
      <c r="AE24" s="27">
        <f>IF(OR(H24&lt;Parameters!$K$2,H24&gt;Parameters!$K$3),0,H24*'Growth Factors &amp; Survival Pr'!AG24)</f>
        <v>5.0088759443723756</v>
      </c>
      <c r="AF24" s="27">
        <f>IF(OR(I24&lt;Parameters!$K$2,I24&gt;Parameters!$K$3),0,I24*'Growth Factors &amp; Survival Pr'!AH24)</f>
        <v>0</v>
      </c>
      <c r="AG24" s="27">
        <f>IF(OR(J24&lt;Parameters!$K$2,J24&gt;Parameters!$K$3),0,J24*'Growth Factors &amp; Survival Pr'!AI24)</f>
        <v>5.5791568315070421</v>
      </c>
      <c r="AH24" s="27">
        <f>IF(OR(K24&lt;Parameters!$K$2,K24&gt;Parameters!$K$3),0,K24*'Growth Factors &amp; Survival Pr'!AJ24)</f>
        <v>0</v>
      </c>
    </row>
    <row r="25" spans="1:34" x14ac:dyDescent="0.35">
      <c r="A25">
        <v>21</v>
      </c>
      <c r="B25" s="9">
        <f>Data!B25*PRODUCT('Growth Factors &amp; Survival Pr'!$M25:$X25)</f>
        <v>6.4093058600625419</v>
      </c>
      <c r="C25" s="9">
        <f>Data!C25*PRODUCT('Growth Factors &amp; Survival Pr'!$M25:$X25)</f>
        <v>6.1340864153949823</v>
      </c>
      <c r="D25" s="9">
        <f>Data!D25*PRODUCT('Growth Factors &amp; Survival Pr'!$M25:$X25)</f>
        <v>5.5392940912653392</v>
      </c>
      <c r="E25" s="9">
        <f>Data!E25*PRODUCT('Growth Factors &amp; Survival Pr'!$M25:$X25)</f>
        <v>4.5413375342027775</v>
      </c>
      <c r="F25" s="9">
        <f>Data!F25*PRODUCT('Growth Factors &amp; Survival Pr'!$M25:$X25)</f>
        <v>4.6873110177743076</v>
      </c>
      <c r="G25" s="9">
        <f>Data!G25*PRODUCT('Growth Factors &amp; Survival Pr'!$M25:$X25)</f>
        <v>5.1600069171325016</v>
      </c>
      <c r="H25" s="9">
        <f>Data!H25*PRODUCT('Growth Factors &amp; Survival Pr'!$M25:$X25)</f>
        <v>5.9242374951330392</v>
      </c>
      <c r="I25" s="9">
        <f>Data!I25*PRODUCT('Growth Factors &amp; Survival Pr'!$M25:$X25)</f>
        <v>6.512750719396724</v>
      </c>
      <c r="J25" s="9">
        <f>Data!J25*PRODUCT('Growth Factors &amp; Survival Pr'!$M25:$X25)</f>
        <v>7.460623732404315</v>
      </c>
      <c r="K25" s="9">
        <f>Data!K25*PRODUCT('Growth Factors &amp; Survival Pr'!$M25:$X25)</f>
        <v>6.6272549692899876</v>
      </c>
      <c r="L25" s="9"/>
      <c r="M25">
        <v>21</v>
      </c>
      <c r="N25" s="9">
        <f>B25*(1-(1-'Growth Factors &amp; Survival Pr'!AA25)/2)</f>
        <v>6.1827368979093311</v>
      </c>
      <c r="O25" s="9">
        <f>C25*(1-(1-'Growth Factors &amp; Survival Pr'!AB25)/2)</f>
        <v>5.9141794174030728</v>
      </c>
      <c r="P25" s="9">
        <f>D25*(1-(1-'Growth Factors &amp; Survival Pr'!AC25)/2)</f>
        <v>5.2346329162457463</v>
      </c>
      <c r="Q25" s="9">
        <f>E25*(1-(1-'Growth Factors &amp; Survival Pr'!AD25)/2)</f>
        <v>3.8601369040723608</v>
      </c>
      <c r="R25" s="9">
        <f>F25*(1-(1-'Growth Factors &amp; Survival Pr'!AE25)/2)</f>
        <v>4.0310874752859043</v>
      </c>
      <c r="S25" s="9">
        <f>G25*(1-(1-'Growth Factors &amp; Survival Pr'!AF25)/2)</f>
        <v>4.6956062945905757</v>
      </c>
      <c r="T25" s="9">
        <f>H25*(1-(1-'Growth Factors &amp; Survival Pr'!AG25)/2)</f>
        <v>5.700597529691767</v>
      </c>
      <c r="U25" s="9">
        <f>I25*(1-(1-'Growth Factors &amp; Survival Pr'!AH25)/2)</f>
        <v>6.2825249814660502</v>
      </c>
      <c r="V25" s="9">
        <f>J25*(1-(1-'Growth Factors &amp; Survival Pr'!AI25)/2)</f>
        <v>7.1968906834638222</v>
      </c>
      <c r="W25" s="9">
        <f>K25*(1-(1-'Growth Factors &amp; Survival Pr'!AJ25)/2)</f>
        <v>6.3929815061255866</v>
      </c>
      <c r="Y25" s="27">
        <f>IF(OR(B25&lt;Parameters!$K$2,B25&gt;Parameters!$K$3),0,B25*'Growth Factors &amp; Survival Pr'!AA25)</f>
        <v>5.9561679357561204</v>
      </c>
      <c r="Z25" s="27">
        <f>IF(OR(C25&lt;Parameters!$K$2,C25&gt;Parameters!$K$3),0,C25*'Growth Factors &amp; Survival Pr'!AB25)</f>
        <v>5.6942724194111625</v>
      </c>
      <c r="AA25" s="27">
        <f>IF(OR(D25&lt;Parameters!$K$2,D25&gt;Parameters!$K$3),0,D25*'Growth Factors &amp; Survival Pr'!AC25)</f>
        <v>4.9299717412261517</v>
      </c>
      <c r="AB25" s="27">
        <f>IF(OR(E25&lt;Parameters!$K$2,E25&gt;Parameters!$K$3),0,E25*'Growth Factors &amp; Survival Pr'!AD25)</f>
        <v>0</v>
      </c>
      <c r="AC25" s="27">
        <f>IF(OR(F25&lt;Parameters!$K$2,F25&gt;Parameters!$K$3),0,F25*'Growth Factors &amp; Survival Pr'!AE25)</f>
        <v>0</v>
      </c>
      <c r="AD25" s="27">
        <f>IF(OR(G25&lt;Parameters!$K$2,G25&gt;Parameters!$K$3),0,G25*'Growth Factors &amp; Survival Pr'!AF25)</f>
        <v>4.2312056720486506</v>
      </c>
      <c r="AE25" s="27">
        <f>IF(OR(H25&lt;Parameters!$K$2,H25&gt;Parameters!$K$3),0,H25*'Growth Factors &amp; Survival Pr'!AG25)</f>
        <v>5.4769575642504948</v>
      </c>
      <c r="AF25" s="27">
        <f>IF(OR(I25&lt;Parameters!$K$2,I25&gt;Parameters!$K$3),0,I25*'Growth Factors &amp; Survival Pr'!AH25)</f>
        <v>0</v>
      </c>
      <c r="AG25" s="27">
        <f>IF(OR(J25&lt;Parameters!$K$2,J25&gt;Parameters!$K$3),0,J25*'Growth Factors &amp; Survival Pr'!AI25)</f>
        <v>0</v>
      </c>
      <c r="AH25" s="27">
        <f>IF(OR(K25&lt;Parameters!$K$2,K25&gt;Parameters!$K$3),0,K25*'Growth Factors &amp; Survival Pr'!AJ25)</f>
        <v>0</v>
      </c>
    </row>
    <row r="26" spans="1:34" x14ac:dyDescent="0.35">
      <c r="A26">
        <v>22</v>
      </c>
      <c r="B26" s="9">
        <f>Data!B26*PRODUCT('Growth Factors &amp; Survival Pr'!$M26:$X26)</f>
        <v>6.2274736529680244</v>
      </c>
      <c r="C26" s="9">
        <f>Data!C26*PRODUCT('Growth Factors &amp; Survival Pr'!$M26:$X26)</f>
        <v>5.9807265493929798</v>
      </c>
      <c r="D26" s="9">
        <f>Data!D26*PRODUCT('Growth Factors &amp; Survival Pr'!$M26:$X26)</f>
        <v>5.4216623990464745</v>
      </c>
      <c r="E26" s="9">
        <f>Data!E26*PRODUCT('Growth Factors &amp; Survival Pr'!$M26:$X26)</f>
        <v>6.4165071745342681</v>
      </c>
      <c r="F26" s="9">
        <f>Data!F26*PRODUCT('Growth Factors &amp; Survival Pr'!$M26:$X26)</f>
        <v>6.3888764840291516</v>
      </c>
      <c r="G26" s="9">
        <f>Data!G26*PRODUCT('Growth Factors &amp; Survival Pr'!$M26:$X26)</f>
        <v>5.9480912411535751</v>
      </c>
      <c r="H26" s="9">
        <f>Data!H26*PRODUCT('Growth Factors &amp; Survival Pr'!$M26:$X26)</f>
        <v>6.6190670674814935</v>
      </c>
      <c r="I26" s="9">
        <f>Data!I26*PRODUCT('Growth Factors &amp; Survival Pr'!$M26:$X26)</f>
        <v>5.7457271922058553</v>
      </c>
      <c r="J26" s="9">
        <f>Data!J26*PRODUCT('Growth Factors &amp; Survival Pr'!$M26:$X26)</f>
        <v>5.2286518283375019</v>
      </c>
      <c r="K26" s="9">
        <f>Data!K26*PRODUCT('Growth Factors &amp; Survival Pr'!$M26:$X26)</f>
        <v>6.3312311220631257</v>
      </c>
      <c r="L26" s="9"/>
      <c r="M26">
        <v>22</v>
      </c>
      <c r="N26" s="9">
        <f>B26*(1-(1-'Growth Factors &amp; Survival Pr'!AA26)/2)</f>
        <v>6.0007936119999883</v>
      </c>
      <c r="O26" s="9">
        <f>C26*(1-(1-'Growth Factors &amp; Survival Pr'!AB26)/2)</f>
        <v>5.7438897780370173</v>
      </c>
      <c r="P26" s="9">
        <f>D26*(1-(1-'Growth Factors &amp; Survival Pr'!AC26)/2)</f>
        <v>4.9879294071227562</v>
      </c>
      <c r="Q26" s="9">
        <f>E26*(1-(1-'Growth Factors &amp; Survival Pr'!AD26)/2)</f>
        <v>6.1896836459144815</v>
      </c>
      <c r="R26" s="9">
        <f>F26*(1-(1-'Growth Factors &amp; Survival Pr'!AE26)/2)</f>
        <v>6.1630297003187211</v>
      </c>
      <c r="S26" s="9">
        <f>G26*(1-(1-'Growth Factors &amp; Survival Pr'!AF26)/2)</f>
        <v>5.7051117139524514</v>
      </c>
      <c r="T26" s="9">
        <f>H26*(1-(1-'Growth Factors &amp; Survival Pr'!AG26)/2)</f>
        <v>6.3850830466460229</v>
      </c>
      <c r="U26" s="9">
        <f>I26*(1-(1-'Growth Factors &amp; Survival Pr'!AH26)/2)</f>
        <v>5.4584408325955627</v>
      </c>
      <c r="V26" s="9">
        <f>J26*(1-(1-'Growth Factors &amp; Survival Pr'!AI26)/2)</f>
        <v>4.7057866455037516</v>
      </c>
      <c r="W26" s="9">
        <f>K26*(1-(1-'Growth Factors &amp; Survival Pr'!AJ26)/2)</f>
        <v>6.1074221018981945</v>
      </c>
      <c r="Y26" s="27">
        <f>IF(OR(B26&lt;Parameters!$K$2,B26&gt;Parameters!$K$3),0,B26*'Growth Factors &amp; Survival Pr'!AA26)</f>
        <v>5.7741135710319522</v>
      </c>
      <c r="Z26" s="27">
        <f>IF(OR(C26&lt;Parameters!$K$2,C26&gt;Parameters!$K$3),0,C26*'Growth Factors &amp; Survival Pr'!AB26)</f>
        <v>5.5070530066810557</v>
      </c>
      <c r="AA26" s="27">
        <f>IF(OR(D26&lt;Parameters!$K$2,D26&gt;Parameters!$K$3),0,D26*'Growth Factors &amp; Survival Pr'!AC26)</f>
        <v>4.5541964151990388</v>
      </c>
      <c r="AB26" s="27">
        <f>IF(OR(E26&lt;Parameters!$K$2,E26&gt;Parameters!$K$3),0,E26*'Growth Factors &amp; Survival Pr'!AD26)</f>
        <v>5.9628601172946958</v>
      </c>
      <c r="AC26" s="27">
        <f>IF(OR(F26&lt;Parameters!$K$2,F26&gt;Parameters!$K$3),0,F26*'Growth Factors &amp; Survival Pr'!AE26)</f>
        <v>5.9371829166082906</v>
      </c>
      <c r="AD26" s="27">
        <f>IF(OR(G26&lt;Parameters!$K$2,G26&gt;Parameters!$K$3),0,G26*'Growth Factors &amp; Survival Pr'!AF26)</f>
        <v>5.4621321867513277</v>
      </c>
      <c r="AE26" s="27">
        <f>IF(OR(H26&lt;Parameters!$K$2,H26&gt;Parameters!$K$3),0,H26*'Growth Factors &amp; Survival Pr'!AG26)</f>
        <v>0</v>
      </c>
      <c r="AF26" s="27">
        <f>IF(OR(I26&lt;Parameters!$K$2,I26&gt;Parameters!$K$3),0,I26*'Growth Factors &amp; Survival Pr'!AH26)</f>
        <v>5.1711544729852701</v>
      </c>
      <c r="AG26" s="27">
        <f>IF(OR(J26&lt;Parameters!$K$2,J26&gt;Parameters!$K$3),0,J26*'Growth Factors &amp; Survival Pr'!AI26)</f>
        <v>4.1829214626700013</v>
      </c>
      <c r="AH26" s="27">
        <f>IF(OR(K26&lt;Parameters!$K$2,K26&gt;Parameters!$K$3),0,K26*'Growth Factors &amp; Survival Pr'!AJ26)</f>
        <v>5.8836130817332624</v>
      </c>
    </row>
    <row r="27" spans="1:34" x14ac:dyDescent="0.35">
      <c r="A27">
        <v>23</v>
      </c>
      <c r="B27" s="9">
        <f>Data!B27*PRODUCT('Growth Factors &amp; Survival Pr'!$M27:$X27)</f>
        <v>6.1550903912367607</v>
      </c>
      <c r="C27" s="9">
        <f>Data!C27*PRODUCT('Growth Factors &amp; Survival Pr'!$M27:$X27)</f>
        <v>6.5588714963686057</v>
      </c>
      <c r="D27" s="9">
        <f>Data!D27*PRODUCT('Growth Factors &amp; Survival Pr'!$M27:$X27)</f>
        <v>7.5186335183282234</v>
      </c>
      <c r="E27" s="9">
        <f>Data!E27*PRODUCT('Growth Factors &amp; Survival Pr'!$M27:$X27)</f>
        <v>5.9286533933903458</v>
      </c>
      <c r="F27" s="9">
        <f>Data!F27*PRODUCT('Growth Factors &amp; Survival Pr'!$M27:$X27)</f>
        <v>6.3199553730243085</v>
      </c>
      <c r="G27" s="9">
        <f>Data!G27*PRODUCT('Growth Factors &amp; Survival Pr'!$M27:$X27)</f>
        <v>5.6038499237406176</v>
      </c>
      <c r="H27" s="9">
        <f>Data!H27*PRODUCT('Growth Factors &amp; Survival Pr'!$M27:$X27)</f>
        <v>6.4015192291140792</v>
      </c>
      <c r="I27" s="9">
        <f>Data!I27*PRODUCT('Growth Factors &amp; Survival Pr'!$M27:$X27)</f>
        <v>6.4215627278012981</v>
      </c>
      <c r="J27" s="9">
        <f>Data!J27*PRODUCT('Growth Factors &amp; Survival Pr'!$M27:$X27)</f>
        <v>7.0615875662887531</v>
      </c>
      <c r="K27" s="9">
        <f>Data!K27*PRODUCT('Growth Factors &amp; Survival Pr'!$M27:$X27)</f>
        <v>5.5141657004509206</v>
      </c>
      <c r="L27" s="9"/>
      <c r="M27">
        <v>23</v>
      </c>
      <c r="N27" s="9">
        <f>B27*(1-(1-'Growth Factors &amp; Survival Pr'!AA27)/2)</f>
        <v>5.8781113236311073</v>
      </c>
      <c r="O27" s="9">
        <f>C27*(1-(1-'Growth Factors &amp; Survival Pr'!AB27)/2)</f>
        <v>6.3158653074281483</v>
      </c>
      <c r="P27" s="9">
        <f>D27*(1-(1-'Growth Factors &amp; Survival Pr'!AC27)/2)</f>
        <v>7.2528498234553211</v>
      </c>
      <c r="Q27" s="9">
        <f>E27*(1-(1-'Growth Factors &amp; Survival Pr'!AD27)/2)</f>
        <v>5.543290922819974</v>
      </c>
      <c r="R27" s="9">
        <f>F27*(1-(1-'Growth Factors &amp; Survival Pr'!AE27)/2)</f>
        <v>6.0696851402525454</v>
      </c>
      <c r="S27" s="9">
        <f>G27*(1-(1-'Growth Factors &amp; Survival Pr'!AF27)/2)</f>
        <v>5.0714841809852595</v>
      </c>
      <c r="T27" s="9">
        <f>H27*(1-(1-'Growth Factors &amp; Survival Pr'!AG27)/2)</f>
        <v>6.1544205868702759</v>
      </c>
      <c r="U27" s="9">
        <f>I27*(1-(1-'Growth Factors &amp; Survival Pr'!AH27)/2)</f>
        <v>6.1736904065081681</v>
      </c>
      <c r="V27" s="9">
        <f>J27*(1-(1-'Growth Factors &amp; Survival Pr'!AI27)/2)</f>
        <v>6.8119604458204455</v>
      </c>
      <c r="W27" s="9">
        <f>K27*(1-(1-'Growth Factors &amp; Survival Pr'!AJ27)/2)</f>
        <v>4.9627491304058289</v>
      </c>
      <c r="Y27" s="27">
        <f>IF(OR(B27&lt;Parameters!$K$2,B27&gt;Parameters!$K$3),0,B27*'Growth Factors &amp; Survival Pr'!AA27)</f>
        <v>5.6011322560254522</v>
      </c>
      <c r="Z27" s="27">
        <f>IF(OR(C27&lt;Parameters!$K$2,C27&gt;Parameters!$K$3),0,C27*'Growth Factors &amp; Survival Pr'!AB27)</f>
        <v>0</v>
      </c>
      <c r="AA27" s="27">
        <f>IF(OR(D27&lt;Parameters!$K$2,D27&gt;Parameters!$K$3),0,D27*'Growth Factors &amp; Survival Pr'!AC27)</f>
        <v>0</v>
      </c>
      <c r="AB27" s="27">
        <f>IF(OR(E27&lt;Parameters!$K$2,E27&gt;Parameters!$K$3),0,E27*'Growth Factors &amp; Survival Pr'!AD27)</f>
        <v>5.1579284522496005</v>
      </c>
      <c r="AC27" s="27">
        <f>IF(OR(F27&lt;Parameters!$K$2,F27&gt;Parameters!$K$3),0,F27*'Growth Factors &amp; Survival Pr'!AE27)</f>
        <v>5.8194149074807831</v>
      </c>
      <c r="AD27" s="27">
        <f>IF(OR(G27&lt;Parameters!$K$2,G27&gt;Parameters!$K$3),0,G27*'Growth Factors &amp; Survival Pr'!AF27)</f>
        <v>4.5391184382299006</v>
      </c>
      <c r="AE27" s="27">
        <f>IF(OR(H27&lt;Parameters!$K$2,H27&gt;Parameters!$K$3),0,H27*'Growth Factors &amp; Survival Pr'!AG27)</f>
        <v>5.9073219446264718</v>
      </c>
      <c r="AF27" s="27">
        <f>IF(OR(I27&lt;Parameters!$K$2,I27&gt;Parameters!$K$3),0,I27*'Growth Factors &amp; Survival Pr'!AH27)</f>
        <v>5.9258180852150373</v>
      </c>
      <c r="AG27" s="27">
        <f>IF(OR(J27&lt;Parameters!$K$2,J27&gt;Parameters!$K$3),0,J27*'Growth Factors &amp; Survival Pr'!AI27)</f>
        <v>0</v>
      </c>
      <c r="AH27" s="27">
        <f>IF(OR(K27&lt;Parameters!$K$2,K27&gt;Parameters!$K$3),0,K27*'Growth Factors &amp; Survival Pr'!AJ27)</f>
        <v>4.4113325603607363</v>
      </c>
    </row>
    <row r="28" spans="1:34" x14ac:dyDescent="0.35">
      <c r="A28">
        <v>24</v>
      </c>
      <c r="B28" s="9">
        <f>Data!B28*PRODUCT('Growth Factors &amp; Survival Pr'!$M28:$X28)</f>
        <v>8.0795435139782921</v>
      </c>
      <c r="C28" s="9">
        <f>Data!C28*PRODUCT('Growth Factors &amp; Survival Pr'!$M28:$X28)</f>
        <v>7.0619379950270647</v>
      </c>
      <c r="D28" s="9">
        <f>Data!D28*PRODUCT('Growth Factors &amp; Survival Pr'!$M28:$X28)</f>
        <v>6.3465543557550452</v>
      </c>
      <c r="E28" s="9">
        <f>Data!E28*PRODUCT('Growth Factors &amp; Survival Pr'!$M28:$X28)</f>
        <v>6.5500026443457759</v>
      </c>
      <c r="F28" s="9">
        <f>Data!F28*PRODUCT('Growth Factors &amp; Survival Pr'!$M28:$X28)</f>
        <v>7.1988181972242984</v>
      </c>
      <c r="G28" s="9">
        <f>Data!G28*PRODUCT('Growth Factors &amp; Survival Pr'!$M28:$X28)</f>
        <v>6.2195249098100431</v>
      </c>
      <c r="H28" s="9">
        <f>Data!H28*PRODUCT('Growth Factors &amp; Survival Pr'!$M28:$X28)</f>
        <v>7.2865646813534806</v>
      </c>
      <c r="I28" s="9">
        <f>Data!I28*PRODUCT('Growth Factors &amp; Survival Pr'!$M28:$X28)</f>
        <v>7.1163885729175291</v>
      </c>
      <c r="J28" s="9">
        <f>Data!J28*PRODUCT('Growth Factors &amp; Survival Pr'!$M28:$X28)</f>
        <v>6.6005076586235054</v>
      </c>
      <c r="K28" s="9">
        <f>Data!K28*PRODUCT('Growth Factors &amp; Survival Pr'!$M28:$X28)</f>
        <v>8.092486824881826</v>
      </c>
      <c r="L28" s="9"/>
      <c r="M28">
        <v>24</v>
      </c>
      <c r="N28" s="9">
        <f>B28*(1-(1-'Growth Factors &amp; Survival Pr'!AA28)/2)</f>
        <v>7.7939316507591592</v>
      </c>
      <c r="O28" s="9">
        <f>C28*(1-(1-'Growth Factors &amp; Survival Pr'!AB28)/2)</f>
        <v>6.8122984869028578</v>
      </c>
      <c r="P28" s="9">
        <f>D28*(1-(1-'Growth Factors &amp; Survival Pr'!AC28)/2)</f>
        <v>6.0768257956354557</v>
      </c>
      <c r="Q28" s="9">
        <f>E28*(1-(1-'Growth Factors &amp; Survival Pr'!AD28)/2)</f>
        <v>6.297172542274029</v>
      </c>
      <c r="R28" s="9">
        <f>F28*(1-(1-'Growth Factors &amp; Survival Pr'!AE28)/2)</f>
        <v>6.9443399739524194</v>
      </c>
      <c r="S28" s="9">
        <f>G28*(1-(1-'Growth Factors &amp; Survival Pr'!AF28)/2)</f>
        <v>5.9085486643195404</v>
      </c>
      <c r="T28" s="9">
        <f>H28*(1-(1-'Growth Factors &amp; Survival Pr'!AG28)/2)</f>
        <v>7.0289846198676349</v>
      </c>
      <c r="U28" s="9">
        <f>I28*(1-(1-'Growth Factors &amp; Survival Pr'!AH28)/2)</f>
        <v>6.8648242368648944</v>
      </c>
      <c r="V28" s="9">
        <f>J28*(1-(1-'Growth Factors &amp; Survival Pr'!AI28)/2)</f>
        <v>6.3513384945104683</v>
      </c>
      <c r="W28" s="9">
        <f>K28*(1-(1-'Growth Factors &amp; Survival Pr'!AJ28)/2)</f>
        <v>7.8064174156222537</v>
      </c>
      <c r="Y28" s="27">
        <f>IF(OR(B28&lt;Parameters!$K$2,B28&gt;Parameters!$K$3),0,B28*'Growth Factors &amp; Survival Pr'!AA28)</f>
        <v>0</v>
      </c>
      <c r="Z28" s="27">
        <f>IF(OR(C28&lt;Parameters!$K$2,C28&gt;Parameters!$K$3),0,C28*'Growth Factors &amp; Survival Pr'!AB28)</f>
        <v>0</v>
      </c>
      <c r="AA28" s="27">
        <f>IF(OR(D28&lt;Parameters!$K$2,D28&gt;Parameters!$K$3),0,D28*'Growth Factors &amp; Survival Pr'!AC28)</f>
        <v>5.807097235515867</v>
      </c>
      <c r="AB28" s="27">
        <f>IF(OR(E28&lt;Parameters!$K$2,E28&gt;Parameters!$K$3),0,E28*'Growth Factors &amp; Survival Pr'!AD28)</f>
        <v>0</v>
      </c>
      <c r="AC28" s="27">
        <f>IF(OR(F28&lt;Parameters!$K$2,F28&gt;Parameters!$K$3),0,F28*'Growth Factors &amp; Survival Pr'!AE28)</f>
        <v>0</v>
      </c>
      <c r="AD28" s="27">
        <f>IF(OR(G28&lt;Parameters!$K$2,G28&gt;Parameters!$K$3),0,G28*'Growth Factors &amp; Survival Pr'!AF28)</f>
        <v>5.5975724188290386</v>
      </c>
      <c r="AE28" s="27">
        <f>IF(OR(H28&lt;Parameters!$K$2,H28&gt;Parameters!$K$3),0,H28*'Growth Factors &amp; Survival Pr'!AG28)</f>
        <v>0</v>
      </c>
      <c r="AF28" s="27">
        <f>IF(OR(I28&lt;Parameters!$K$2,I28&gt;Parameters!$K$3),0,I28*'Growth Factors &amp; Survival Pr'!AH28)</f>
        <v>0</v>
      </c>
      <c r="AG28" s="27">
        <f>IF(OR(J28&lt;Parameters!$K$2,J28&gt;Parameters!$K$3),0,J28*'Growth Factors &amp; Survival Pr'!AI28)</f>
        <v>0</v>
      </c>
      <c r="AH28" s="27">
        <f>IF(OR(K28&lt;Parameters!$K$2,K28&gt;Parameters!$K$3),0,K28*'Growth Factors &amp; Survival Pr'!AJ28)</f>
        <v>0</v>
      </c>
    </row>
    <row r="29" spans="1:34" x14ac:dyDescent="0.35">
      <c r="A29">
        <v>25</v>
      </c>
      <c r="B29" s="9">
        <f>Data!B29*PRODUCT('Growth Factors &amp; Survival Pr'!$M29:$X29)</f>
        <v>5.6230725552203698</v>
      </c>
      <c r="C29" s="9">
        <f>Data!C29*PRODUCT('Growth Factors &amp; Survival Pr'!$M29:$X29)</f>
        <v>5.1434478815283935</v>
      </c>
      <c r="D29" s="9">
        <f>Data!D29*PRODUCT('Growth Factors &amp; Survival Pr'!$M29:$X29)</f>
        <v>5.3342509750187155</v>
      </c>
      <c r="E29" s="9">
        <f>Data!E29*PRODUCT('Growth Factors &amp; Survival Pr'!$M29:$X29)</f>
        <v>5.8255527298762635</v>
      </c>
      <c r="F29" s="9">
        <f>Data!F29*PRODUCT('Growth Factors &amp; Survival Pr'!$M29:$X29)</f>
        <v>5.5824072370981623</v>
      </c>
      <c r="G29" s="9">
        <f>Data!G29*PRODUCT('Growth Factors &amp; Survival Pr'!$M29:$X29)</f>
        <v>6.9388612907494336</v>
      </c>
      <c r="H29" s="9">
        <f>Data!H29*PRODUCT('Growth Factors &amp; Survival Pr'!$M29:$X29)</f>
        <v>5.6347667904046039</v>
      </c>
      <c r="I29" s="9">
        <f>Data!I29*PRODUCT('Growth Factors &amp; Survival Pr'!$M29:$X29)</f>
        <v>5.4133502534466045</v>
      </c>
      <c r="J29" s="9">
        <f>Data!J29*PRODUCT('Growth Factors &amp; Survival Pr'!$M29:$X29)</f>
        <v>5.5951314299894017</v>
      </c>
      <c r="K29" s="9">
        <f>Data!K29*PRODUCT('Growth Factors &amp; Survival Pr'!$M29:$X29)</f>
        <v>5.5363748514175066</v>
      </c>
      <c r="L29" s="9"/>
      <c r="M29">
        <v>25</v>
      </c>
      <c r="N29" s="9">
        <f>B29*(1-(1-'Growth Factors &amp; Survival Pr'!AA29)/2)</f>
        <v>5.4108015662608011</v>
      </c>
      <c r="O29" s="9">
        <f>C29*(1-(1-'Growth Factors &amp; Survival Pr'!AB29)/2)</f>
        <v>4.8091237692290481</v>
      </c>
      <c r="P29" s="9">
        <f>D29*(1-(1-'Growth Factors &amp; Survival Pr'!AC29)/2)</f>
        <v>5.0675384262677792</v>
      </c>
      <c r="Q29" s="9">
        <f>E29*(1-(1-'Growth Factors &amp; Survival Pr'!AD29)/2)</f>
        <v>5.6167066645101995</v>
      </c>
      <c r="R29" s="9">
        <f>F29*(1-(1-'Growth Factors &amp; Survival Pr'!AE29)/2)</f>
        <v>5.3669263177461737</v>
      </c>
      <c r="S29" s="9">
        <f>G29*(1-(1-'Growth Factors &amp; Survival Pr'!AF29)/2)</f>
        <v>6.6935725441214409</v>
      </c>
      <c r="T29" s="9">
        <f>H29*(1-(1-'Growth Factors &amp; Survival Pr'!AG29)/2)</f>
        <v>5.4220543440668303</v>
      </c>
      <c r="U29" s="9">
        <f>I29*(1-(1-'Growth Factors &amp; Survival Pr'!AH29)/2)</f>
        <v>5.1832828676751239</v>
      </c>
      <c r="V29" s="9">
        <f>J29*(1-(1-'Growth Factors &amp; Survival Pr'!AI29)/2)</f>
        <v>5.3791593567918108</v>
      </c>
      <c r="W29" s="9">
        <f>K29*(1-(1-'Growth Factors &amp; Survival Pr'!AJ29)/2)</f>
        <v>5.3171344073013733</v>
      </c>
      <c r="Y29" s="27">
        <f>IF(OR(B29&lt;Parameters!$K$2,B29&gt;Parameters!$K$3),0,B29*'Growth Factors &amp; Survival Pr'!AA29)</f>
        <v>5.1985305773012316</v>
      </c>
      <c r="Z29" s="27">
        <f>IF(OR(C29&lt;Parameters!$K$2,C29&gt;Parameters!$K$3),0,C29*'Growth Factors &amp; Survival Pr'!AB29)</f>
        <v>4.4747996569297026</v>
      </c>
      <c r="AA29" s="27">
        <f>IF(OR(D29&lt;Parameters!$K$2,D29&gt;Parameters!$K$3),0,D29*'Growth Factors &amp; Survival Pr'!AC29)</f>
        <v>4.8008258775168438</v>
      </c>
      <c r="AB29" s="27">
        <f>IF(OR(E29&lt;Parameters!$K$2,E29&gt;Parameters!$K$3),0,E29*'Growth Factors &amp; Survival Pr'!AD29)</f>
        <v>5.4078605991441355</v>
      </c>
      <c r="AC29" s="27">
        <f>IF(OR(F29&lt;Parameters!$K$2,F29&gt;Parameters!$K$3),0,F29*'Growth Factors &amp; Survival Pr'!AE29)</f>
        <v>5.1514453983941841</v>
      </c>
      <c r="AD29" s="27">
        <f>IF(OR(G29&lt;Parameters!$K$2,G29&gt;Parameters!$K$3),0,G29*'Growth Factors &amp; Survival Pr'!AF29)</f>
        <v>0</v>
      </c>
      <c r="AE29" s="27">
        <f>IF(OR(H29&lt;Parameters!$K$2,H29&gt;Parameters!$K$3),0,H29*'Growth Factors &amp; Survival Pr'!AG29)</f>
        <v>5.2093418977290566</v>
      </c>
      <c r="AF29" s="27">
        <f>IF(OR(I29&lt;Parameters!$K$2,I29&gt;Parameters!$K$3),0,I29*'Growth Factors &amp; Survival Pr'!AH29)</f>
        <v>4.9532154819036434</v>
      </c>
      <c r="AG29" s="27">
        <f>IF(OR(J29&lt;Parameters!$K$2,J29&gt;Parameters!$K$3),0,J29*'Growth Factors &amp; Survival Pr'!AI29)</f>
        <v>5.1631872835942199</v>
      </c>
      <c r="AH29" s="27">
        <f>IF(OR(K29&lt;Parameters!$K$2,K29&gt;Parameters!$K$3),0,K29*'Growth Factors &amp; Survival Pr'!AJ29)</f>
        <v>5.09789396318524</v>
      </c>
    </row>
    <row r="30" spans="1:34" x14ac:dyDescent="0.35">
      <c r="A30">
        <v>26</v>
      </c>
      <c r="B30" s="9">
        <f>Data!B30*PRODUCT('Growth Factors &amp; Survival Pr'!$M30:$X30)</f>
        <v>5.5605637014483609</v>
      </c>
      <c r="C30" s="9">
        <f>Data!C30*PRODUCT('Growth Factors &amp; Survival Pr'!$M30:$X30)</f>
        <v>5.4499540412110097</v>
      </c>
      <c r="D30" s="9">
        <f>Data!D30*PRODUCT('Growth Factors &amp; Survival Pr'!$M30:$X30)</f>
        <v>5.8188826964937297</v>
      </c>
      <c r="E30" s="9">
        <f>Data!E30*PRODUCT('Growth Factors &amp; Survival Pr'!$M30:$X30)</f>
        <v>6.5000652551239844</v>
      </c>
      <c r="F30" s="9">
        <f>Data!F30*PRODUCT('Growth Factors &amp; Survival Pr'!$M30:$X30)</f>
        <v>4.9459416129408122</v>
      </c>
      <c r="G30" s="9">
        <f>Data!G30*PRODUCT('Growth Factors &amp; Survival Pr'!$M30:$X30)</f>
        <v>6.1521916356726862</v>
      </c>
      <c r="H30" s="9">
        <f>Data!H30*PRODUCT('Growth Factors &amp; Survival Pr'!$M30:$X30)</f>
        <v>5.668250099298545</v>
      </c>
      <c r="I30" s="9">
        <f>Data!I30*PRODUCT('Growth Factors &amp; Survival Pr'!$M30:$X30)</f>
        <v>5.6914139935441765</v>
      </c>
      <c r="J30" s="9">
        <f>Data!J30*PRODUCT('Growth Factors &amp; Survival Pr'!$M30:$X30)</f>
        <v>5.9947623737798494</v>
      </c>
      <c r="K30" s="9">
        <f>Data!K30*PRODUCT('Growth Factors &amp; Survival Pr'!$M30:$X30)</f>
        <v>6.7056079196873632</v>
      </c>
      <c r="L30" s="9"/>
      <c r="M30">
        <v>26</v>
      </c>
      <c r="N30" s="9">
        <f>B30*(1-(1-'Growth Factors &amp; Survival Pr'!AA30)/2)</f>
        <v>5.2825355163759422</v>
      </c>
      <c r="O30" s="9">
        <f>C30*(1-(1-'Growth Factors &amp; Survival Pr'!AB30)/2)</f>
        <v>5.1229567987383486</v>
      </c>
      <c r="P30" s="9">
        <f>D30*(1-(1-'Growth Factors &amp; Survival Pr'!AC30)/2)</f>
        <v>5.5942738244090719</v>
      </c>
      <c r="Q30" s="9">
        <f>E30*(1-(1-'Growth Factors &amp; Survival Pr'!AD30)/2)</f>
        <v>6.2702879483553513</v>
      </c>
      <c r="R30" s="9">
        <f>F30*(1-(1-'Growth Factors &amp; Survival Pr'!AE30)/2)</f>
        <v>4.4266177435820273</v>
      </c>
      <c r="S30" s="9">
        <f>G30*(1-(1-'Growth Factors &amp; Survival Pr'!AF30)/2)</f>
        <v>5.9347116613516571</v>
      </c>
      <c r="T30" s="9">
        <f>H30*(1-(1-'Growth Factors &amp; Survival Pr'!AG30)/2)</f>
        <v>5.4273494700783571</v>
      </c>
      <c r="U30" s="9">
        <f>I30*(1-(1-'Growth Factors &amp; Survival Pr'!AH30)/2)</f>
        <v>5.4589197319078968</v>
      </c>
      <c r="V30" s="9">
        <f>J30*(1-(1-'Growth Factors &amp; Survival Pr'!AI30)/2)</f>
        <v>5.7765530233742632</v>
      </c>
      <c r="W30" s="9">
        <f>K30*(1-(1-'Growth Factors &amp; Survival Pr'!AJ30)/2)</f>
        <v>6.4685646797264154</v>
      </c>
      <c r="Y30" s="27">
        <f>IF(OR(B30&lt;Parameters!$K$2,B30&gt;Parameters!$K$3),0,B30*'Growth Factors &amp; Survival Pr'!AA30)</f>
        <v>5.0045073313035253</v>
      </c>
      <c r="Z30" s="27">
        <f>IF(OR(C30&lt;Parameters!$K$2,C30&gt;Parameters!$K$3),0,C30*'Growth Factors &amp; Survival Pr'!AB30)</f>
        <v>4.7959595562656885</v>
      </c>
      <c r="AA30" s="27">
        <f>IF(OR(D30&lt;Parameters!$K$2,D30&gt;Parameters!$K$3),0,D30*'Growth Factors &amp; Survival Pr'!AC30)</f>
        <v>5.3696649523244133</v>
      </c>
      <c r="AB30" s="27">
        <f>IF(OR(E30&lt;Parameters!$K$2,E30&gt;Parameters!$K$3),0,E30*'Growth Factors &amp; Survival Pr'!AD30)</f>
        <v>0</v>
      </c>
      <c r="AC30" s="27">
        <f>IF(OR(F30&lt;Parameters!$K$2,F30&gt;Parameters!$K$3),0,F30*'Growth Factors &amp; Survival Pr'!AE30)</f>
        <v>0</v>
      </c>
      <c r="AD30" s="27">
        <f>IF(OR(G30&lt;Parameters!$K$2,G30&gt;Parameters!$K$3),0,G30*'Growth Factors &amp; Survival Pr'!AF30)</f>
        <v>5.717231687030627</v>
      </c>
      <c r="AE30" s="27">
        <f>IF(OR(H30&lt;Parameters!$K$2,H30&gt;Parameters!$K$3),0,H30*'Growth Factors &amp; Survival Pr'!AG30)</f>
        <v>5.1864488408581693</v>
      </c>
      <c r="AF30" s="27">
        <f>IF(OR(I30&lt;Parameters!$K$2,I30&gt;Parameters!$K$3),0,I30*'Growth Factors &amp; Survival Pr'!AH30)</f>
        <v>5.2264254702716171</v>
      </c>
      <c r="AG30" s="27">
        <f>IF(OR(J30&lt;Parameters!$K$2,J30&gt;Parameters!$K$3),0,J30*'Growth Factors &amp; Survival Pr'!AI30)</f>
        <v>5.5583436729686762</v>
      </c>
      <c r="AH30" s="27">
        <f>IF(OR(K30&lt;Parameters!$K$2,K30&gt;Parameters!$K$3),0,K30*'Growth Factors &amp; Survival Pr'!AJ30)</f>
        <v>0</v>
      </c>
    </row>
    <row r="31" spans="1:34" x14ac:dyDescent="0.35">
      <c r="A31">
        <v>27</v>
      </c>
      <c r="B31" s="9">
        <f>Data!B31*PRODUCT('Growth Factors &amp; Survival Pr'!$M31:$X31)</f>
        <v>5.1897612120137993</v>
      </c>
      <c r="C31" s="9">
        <f>Data!C31*PRODUCT('Growth Factors &amp; Survival Pr'!$M31:$X31)</f>
        <v>5.9101920589410275</v>
      </c>
      <c r="D31" s="9">
        <f>Data!D31*PRODUCT('Growth Factors &amp; Survival Pr'!$M31:$X31)</f>
        <v>5.0889244742677633</v>
      </c>
      <c r="E31" s="9">
        <f>Data!E31*PRODUCT('Growth Factors &amp; Survival Pr'!$M31:$X31)</f>
        <v>5.0761097349279991</v>
      </c>
      <c r="F31" s="9">
        <f>Data!F31*PRODUCT('Growth Factors &amp; Survival Pr'!$M31:$X31)</f>
        <v>5.8649658114241081</v>
      </c>
      <c r="G31" s="9">
        <f>Data!G31*PRODUCT('Growth Factors &amp; Survival Pr'!$M31:$X31)</f>
        <v>5.3898208612545346</v>
      </c>
      <c r="H31" s="9">
        <f>Data!H31*PRODUCT('Growth Factors &amp; Survival Pr'!$M31:$X31)</f>
        <v>6.2685502750129753</v>
      </c>
      <c r="I31" s="9">
        <f>Data!I31*PRODUCT('Growth Factors &amp; Survival Pr'!$M31:$X31)</f>
        <v>5.508365131715121</v>
      </c>
      <c r="J31" s="9">
        <f>Data!J31*PRODUCT('Growth Factors &amp; Survival Pr'!$M31:$X31)</f>
        <v>5.3218999178445046</v>
      </c>
      <c r="K31" s="9">
        <f>Data!K31*PRODUCT('Growth Factors &amp; Survival Pr'!$M31:$X31)</f>
        <v>4.8032605428555248</v>
      </c>
      <c r="L31" s="9"/>
      <c r="M31">
        <v>27</v>
      </c>
      <c r="N31" s="9">
        <f>B31*(1-(1-'Growth Factors &amp; Survival Pr'!AA31)/2)</f>
        <v>4.7745803150526953</v>
      </c>
      <c r="O31" s="9">
        <f>C31*(1-(1-'Growth Factors &amp; Survival Pr'!AB31)/2)</f>
        <v>5.6912194431572622</v>
      </c>
      <c r="P31" s="9">
        <f>D31*(1-(1-'Growth Factors &amp; Survival Pr'!AC31)/2)</f>
        <v>4.6309212715836638</v>
      </c>
      <c r="Q31" s="9">
        <f>E31*(1-(1-'Growth Factors &amp; Survival Pr'!AD31)/2)</f>
        <v>4.5938793101098394</v>
      </c>
      <c r="R31" s="9">
        <f>F31*(1-(1-'Growth Factors &amp; Survival Pr'!AE31)/2)</f>
        <v>5.6435633520428485</v>
      </c>
      <c r="S31" s="9">
        <f>G31*(1-(1-'Growth Factors &amp; Survival Pr'!AF31)/2)</f>
        <v>5.0394825052729901</v>
      </c>
      <c r="T31" s="9">
        <f>H31*(1-(1-'Growth Factors &amp; Survival Pr'!AG31)/2)</f>
        <v>6.0469570227912666</v>
      </c>
      <c r="U31" s="9">
        <f>I31*(1-(1-'Growth Factors &amp; Survival Pr'!AH31)/2)</f>
        <v>5.2329468751293646</v>
      </c>
      <c r="V31" s="9">
        <f>J31*(1-(1-'Growth Factors &amp; Survival Pr'!AI31)/2)</f>
        <v>4.949366923595389</v>
      </c>
      <c r="W31" s="9">
        <f>K31*(1-(1-'Growth Factors &amp; Survival Pr'!AJ31)/2)</f>
        <v>4.2268692777128622</v>
      </c>
      <c r="Y31" s="27">
        <f>IF(OR(B31&lt;Parameters!$K$2,B31&gt;Parameters!$K$3),0,B31*'Growth Factors &amp; Survival Pr'!AA31)</f>
        <v>4.3593994180915914</v>
      </c>
      <c r="Z31" s="27">
        <f>IF(OR(C31&lt;Parameters!$K$2,C31&gt;Parameters!$K$3),0,C31*'Growth Factors &amp; Survival Pr'!AB31)</f>
        <v>5.472246827373497</v>
      </c>
      <c r="AA31" s="27">
        <f>IF(OR(D31&lt;Parameters!$K$2,D31&gt;Parameters!$K$3),0,D31*'Growth Factors &amp; Survival Pr'!AC31)</f>
        <v>4.1729180688995653</v>
      </c>
      <c r="AB31" s="27">
        <f>IF(OR(E31&lt;Parameters!$K$2,E31&gt;Parameters!$K$3),0,E31*'Growth Factors &amp; Survival Pr'!AD31)</f>
        <v>4.1116488852916797</v>
      </c>
      <c r="AC31" s="27">
        <f>IF(OR(F31&lt;Parameters!$K$2,F31&gt;Parameters!$K$3),0,F31*'Growth Factors &amp; Survival Pr'!AE31)</f>
        <v>5.4221608926615881</v>
      </c>
      <c r="AD31" s="27">
        <f>IF(OR(G31&lt;Parameters!$K$2,G31&gt;Parameters!$K$3),0,G31*'Growth Factors &amp; Survival Pr'!AF31)</f>
        <v>4.6891441492914447</v>
      </c>
      <c r="AE31" s="27">
        <f>IF(OR(H31&lt;Parameters!$K$2,H31&gt;Parameters!$K$3),0,H31*'Growth Factors &amp; Survival Pr'!AG31)</f>
        <v>5.8253637705695578</v>
      </c>
      <c r="AF31" s="27">
        <f>IF(OR(I31&lt;Parameters!$K$2,I31&gt;Parameters!$K$3),0,I31*'Growth Factors &amp; Survival Pr'!AH31)</f>
        <v>4.9575286185436092</v>
      </c>
      <c r="AG31" s="27">
        <f>IF(OR(J31&lt;Parameters!$K$2,J31&gt;Parameters!$K$3),0,J31*'Growth Factors &amp; Survival Pr'!AI31)</f>
        <v>4.5768339293462734</v>
      </c>
      <c r="AH31" s="27">
        <f>IF(OR(K31&lt;Parameters!$K$2,K31&gt;Parameters!$K$3),0,K31*'Growth Factors &amp; Survival Pr'!AJ31)</f>
        <v>0</v>
      </c>
    </row>
    <row r="32" spans="1:34" x14ac:dyDescent="0.35">
      <c r="A32">
        <v>28</v>
      </c>
      <c r="B32" s="9">
        <f>Data!B32*PRODUCT('Growth Factors &amp; Survival Pr'!$M32:$X32)</f>
        <v>5.6753526267135532</v>
      </c>
      <c r="C32" s="9">
        <f>Data!C32*PRODUCT('Growth Factors &amp; Survival Pr'!$M32:$X32)</f>
        <v>6.7862654007915024</v>
      </c>
      <c r="D32" s="9">
        <f>Data!D32*PRODUCT('Growth Factors &amp; Survival Pr'!$M32:$X32)</f>
        <v>6.0649000596006628</v>
      </c>
      <c r="E32" s="9">
        <f>Data!E32*PRODUCT('Growth Factors &amp; Survival Pr'!$M32:$X32)</f>
        <v>7.1250632044632107</v>
      </c>
      <c r="F32" s="9">
        <f>Data!F32*PRODUCT('Growth Factors &amp; Survival Pr'!$M32:$X32)</f>
        <v>5.3893961833344495</v>
      </c>
      <c r="G32" s="9">
        <f>Data!G32*PRODUCT('Growth Factors &amp; Survival Pr'!$M32:$X32)</f>
        <v>6.6355604882662451</v>
      </c>
      <c r="H32" s="9">
        <f>Data!H32*PRODUCT('Growth Factors &amp; Survival Pr'!$M32:$X32)</f>
        <v>6.3269533685002086</v>
      </c>
      <c r="I32" s="9">
        <f>Data!I32*PRODUCT('Growth Factors &amp; Survival Pr'!$M32:$X32)</f>
        <v>6.9243405129185396</v>
      </c>
      <c r="J32" s="9">
        <f>Data!J32*PRODUCT('Growth Factors &amp; Survival Pr'!$M32:$X32)</f>
        <v>7.1277368742293241</v>
      </c>
      <c r="K32" s="9">
        <f>Data!K32*PRODUCT('Growth Factors &amp; Survival Pr'!$M32:$X32)</f>
        <v>5.3107225763098187</v>
      </c>
      <c r="L32" s="9"/>
      <c r="M32">
        <v>28</v>
      </c>
      <c r="N32" s="9">
        <f>B32*(1-(1-'Growth Factors &amp; Survival Pr'!AA32)/2)</f>
        <v>5.249701179710037</v>
      </c>
      <c r="O32" s="9">
        <f>C32*(1-(1-'Growth Factors &amp; Survival Pr'!AB32)/2)</f>
        <v>6.5463709188735226</v>
      </c>
      <c r="P32" s="9">
        <f>D32*(1-(1-'Growth Factors &amp; Survival Pr'!AC32)/2)</f>
        <v>5.8071418070676346</v>
      </c>
      <c r="Q32" s="9">
        <f>E32*(1-(1-'Growth Factors &amp; Survival Pr'!AD32)/2)</f>
        <v>6.8731922201854365</v>
      </c>
      <c r="R32" s="9">
        <f>F32*(1-(1-'Growth Factors &amp; Survival Pr'!AE32)/2)</f>
        <v>4.8504565650010045</v>
      </c>
      <c r="S32" s="9">
        <f>G32*(1-(1-'Growth Factors &amp; Survival Pr'!AF32)/2)</f>
        <v>6.4009934250060336</v>
      </c>
      <c r="T32" s="9">
        <f>H32*(1-(1-'Growth Factors &amp; Survival Pr'!AG32)/2)</f>
        <v>6.0881108788393261</v>
      </c>
      <c r="U32" s="9">
        <f>I32*(1-(1-'Growth Factors &amp; Survival Pr'!AH32)/2)</f>
        <v>6.6795650757868694</v>
      </c>
      <c r="V32" s="9">
        <f>J32*(1-(1-'Growth Factors &amp; Survival Pr'!AI32)/2)</f>
        <v>6.8757713757253178</v>
      </c>
      <c r="W32" s="9">
        <f>K32*(1-(1-'Growth Factors &amp; Survival Pr'!AJ32)/2)</f>
        <v>4.7530967057972875</v>
      </c>
      <c r="Y32" s="27">
        <f>IF(OR(B32&lt;Parameters!$K$2,B32&gt;Parameters!$K$3),0,B32*'Growth Factors &amp; Survival Pr'!AA32)</f>
        <v>4.8240497327065199</v>
      </c>
      <c r="Z32" s="27">
        <f>IF(OR(C32&lt;Parameters!$K$2,C32&gt;Parameters!$K$3),0,C32*'Growth Factors &amp; Survival Pr'!AB32)</f>
        <v>0</v>
      </c>
      <c r="AA32" s="27">
        <f>IF(OR(D32&lt;Parameters!$K$2,D32&gt;Parameters!$K$3),0,D32*'Growth Factors &amp; Survival Pr'!AC32)</f>
        <v>5.5493835545346064</v>
      </c>
      <c r="AB32" s="27">
        <f>IF(OR(E32&lt;Parameters!$K$2,E32&gt;Parameters!$K$3),0,E32*'Growth Factors &amp; Survival Pr'!AD32)</f>
        <v>0</v>
      </c>
      <c r="AC32" s="27">
        <f>IF(OR(F32&lt;Parameters!$K$2,F32&gt;Parameters!$K$3),0,F32*'Growth Factors &amp; Survival Pr'!AE32)</f>
        <v>4.3115169466675596</v>
      </c>
      <c r="AD32" s="27">
        <f>IF(OR(G32&lt;Parameters!$K$2,G32&gt;Parameters!$K$3),0,G32*'Growth Factors &amp; Survival Pr'!AF32)</f>
        <v>0</v>
      </c>
      <c r="AE32" s="27">
        <f>IF(OR(H32&lt;Parameters!$K$2,H32&gt;Parameters!$K$3),0,H32*'Growth Factors &amp; Survival Pr'!AG32)</f>
        <v>5.8492683891784427</v>
      </c>
      <c r="AF32" s="27">
        <f>IF(OR(I32&lt;Parameters!$K$2,I32&gt;Parameters!$K$3),0,I32*'Growth Factors &amp; Survival Pr'!AH32)</f>
        <v>0</v>
      </c>
      <c r="AG32" s="27">
        <f>IF(OR(J32&lt;Parameters!$K$2,J32&gt;Parameters!$K$3),0,J32*'Growth Factors &amp; Survival Pr'!AI32)</f>
        <v>0</v>
      </c>
      <c r="AH32" s="27">
        <f>IF(OR(K32&lt;Parameters!$K$2,K32&gt;Parameters!$K$3),0,K32*'Growth Factors &amp; Survival Pr'!AJ32)</f>
        <v>4.1954708352847572</v>
      </c>
    </row>
    <row r="33" spans="1:37" x14ac:dyDescent="0.35">
      <c r="A33">
        <v>29</v>
      </c>
      <c r="B33" s="9">
        <f>Data!B33*PRODUCT('Growth Factors &amp; Survival Pr'!$M33:$X33)</f>
        <v>5.6255493509094396</v>
      </c>
      <c r="C33" s="9">
        <f>Data!C33*PRODUCT('Growth Factors &amp; Survival Pr'!$M33:$X33)</f>
        <v>6.4699703256271421</v>
      </c>
      <c r="D33" s="9">
        <f>Data!D33*PRODUCT('Growth Factors &amp; Survival Pr'!$M33:$X33)</f>
        <v>5.7321817814960792</v>
      </c>
      <c r="E33" s="9">
        <f>Data!E33*PRODUCT('Growth Factors &amp; Survival Pr'!$M33:$X33)</f>
        <v>6.2386311140650692</v>
      </c>
      <c r="F33" s="9">
        <f>Data!F33*PRODUCT('Growth Factors &amp; Survival Pr'!$M33:$X33)</f>
        <v>5.8354827218837029</v>
      </c>
      <c r="G33" s="9">
        <f>Data!G33*PRODUCT('Growth Factors &amp; Survival Pr'!$M33:$X33)</f>
        <v>6.4575197940965046</v>
      </c>
      <c r="H33" s="9">
        <f>Data!H33*PRODUCT('Growth Factors &amp; Survival Pr'!$M33:$X33)</f>
        <v>7.1622982554183583</v>
      </c>
      <c r="I33" s="9">
        <f>Data!I33*PRODUCT('Growth Factors &amp; Survival Pr'!$M33:$X33)</f>
        <v>5.7268740044823634</v>
      </c>
      <c r="J33" s="9">
        <f>Data!J33*PRODUCT('Growth Factors &amp; Survival Pr'!$M33:$X33)</f>
        <v>5.5412157599522747</v>
      </c>
      <c r="K33" s="9">
        <f>Data!K33*PRODUCT('Growth Factors &amp; Survival Pr'!$M33:$X33)</f>
        <v>6.1194984859823611</v>
      </c>
      <c r="L33" s="9"/>
      <c r="M33">
        <v>29</v>
      </c>
      <c r="N33" s="9">
        <f>B33*(1-(1-'Growth Factors &amp; Survival Pr'!AA33)/2)</f>
        <v>5.2880163898548727</v>
      </c>
      <c r="O33" s="9">
        <f>C33*(1-(1-'Growth Factors &amp; Survival Pr'!AB33)/2)</f>
        <v>6.2412568746162229</v>
      </c>
      <c r="P33" s="9">
        <f>D33*(1-(1-'Growth Factors &amp; Survival Pr'!AC33)/2)</f>
        <v>5.4455726924212753</v>
      </c>
      <c r="Q33" s="9">
        <f>E33*(1-(1-'Growth Factors &amp; Survival Pr'!AD33)/2)</f>
        <v>6.0149761886258366</v>
      </c>
      <c r="R33" s="9">
        <f>F33*(1-(1-'Growth Factors &amp; Survival Pr'!AE33)/2)</f>
        <v>5.5874747062036452</v>
      </c>
      <c r="S33" s="9">
        <f>G33*(1-(1-'Growth Factors &amp; Survival Pr'!AF33)/2)</f>
        <v>6.2292464693751928</v>
      </c>
      <c r="T33" s="9">
        <f>H33*(1-(1-'Growth Factors &amp; Survival Pr'!AG33)/2)</f>
        <v>6.9091110120893191</v>
      </c>
      <c r="U33" s="9">
        <f>I33*(1-(1-'Growth Factors &amp; Survival Pr'!AH33)/2)</f>
        <v>5.4405303042582451</v>
      </c>
      <c r="V33" s="9">
        <f>J33*(1-(1-'Growth Factors &amp; Survival Pr'!AI33)/2)</f>
        <v>5.1810367355553772</v>
      </c>
      <c r="W33" s="9">
        <f>K33*(1-(1-'Growth Factors &amp; Survival Pr'!AJ33)/2)</f>
        <v>5.8927710670767146</v>
      </c>
      <c r="Y33" s="27">
        <f>IF(OR(B33&lt;Parameters!$K$2,B33&gt;Parameters!$K$3),0,B33*'Growth Factors &amp; Survival Pr'!AA33)</f>
        <v>4.9504834288003066</v>
      </c>
      <c r="Z33" s="27">
        <f>IF(OR(C33&lt;Parameters!$K$2,C33&gt;Parameters!$K$3),0,C33*'Growth Factors &amp; Survival Pr'!AB33)</f>
        <v>6.0125434236053037</v>
      </c>
      <c r="AA33" s="27">
        <f>IF(OR(D33&lt;Parameters!$K$2,D33&gt;Parameters!$K$3),0,D33*'Growth Factors &amp; Survival Pr'!AC33)</f>
        <v>5.1589636033464714</v>
      </c>
      <c r="AB33" s="27">
        <f>IF(OR(E33&lt;Parameters!$K$2,E33&gt;Parameters!$K$3),0,E33*'Growth Factors &amp; Survival Pr'!AD33)</f>
        <v>5.791321263186604</v>
      </c>
      <c r="AC33" s="27">
        <f>IF(OR(F33&lt;Parameters!$K$2,F33&gt;Parameters!$K$3),0,F33*'Growth Factors &amp; Survival Pr'!AE33)</f>
        <v>5.3394666905235884</v>
      </c>
      <c r="AD33" s="27">
        <f>IF(OR(G33&lt;Parameters!$K$2,G33&gt;Parameters!$K$3),0,G33*'Growth Factors &amp; Survival Pr'!AF33)</f>
        <v>6.0009731446538819</v>
      </c>
      <c r="AE33" s="27">
        <f>IF(OR(H33&lt;Parameters!$K$2,H33&gt;Parameters!$K$3),0,H33*'Growth Factors &amp; Survival Pr'!AG33)</f>
        <v>0</v>
      </c>
      <c r="AF33" s="27">
        <f>IF(OR(I33&lt;Parameters!$K$2,I33&gt;Parameters!$K$3),0,I33*'Growth Factors &amp; Survival Pr'!AH33)</f>
        <v>5.1541866040341269</v>
      </c>
      <c r="AG33" s="27">
        <f>IF(OR(J33&lt;Parameters!$K$2,J33&gt;Parameters!$K$3),0,J33*'Growth Factors &amp; Survival Pr'!AI33)</f>
        <v>4.8208577111584789</v>
      </c>
      <c r="AH33" s="27">
        <f>IF(OR(K33&lt;Parameters!$K$2,K33&gt;Parameters!$K$3),0,K33*'Growth Factors &amp; Survival Pr'!AJ33)</f>
        <v>5.6660436481710681</v>
      </c>
    </row>
    <row r="34" spans="1:37" x14ac:dyDescent="0.35">
      <c r="A34">
        <v>30</v>
      </c>
      <c r="B34" s="9">
        <f>Data!B34*PRODUCT('Growth Factors &amp; Survival Pr'!$M34:$X34)</f>
        <v>4.959432876477571</v>
      </c>
      <c r="C34" s="9">
        <f>Data!C34*PRODUCT('Growth Factors &amp; Survival Pr'!$M34:$X34)</f>
        <v>5.5138553823931771</v>
      </c>
      <c r="D34" s="9">
        <f>Data!D34*PRODUCT('Growth Factors &amp; Survival Pr'!$M34:$X34)</f>
        <v>6.0763178220939418</v>
      </c>
      <c r="E34" s="9">
        <f>Data!E34*PRODUCT('Growth Factors &amp; Survival Pr'!$M34:$X34)</f>
        <v>5.7051314420160457</v>
      </c>
      <c r="F34" s="9">
        <f>Data!F34*PRODUCT('Growth Factors &amp; Survival Pr'!$M34:$X34)</f>
        <v>5.3016078537763844</v>
      </c>
      <c r="G34" s="9">
        <f>Data!G34*PRODUCT('Growth Factors &amp; Survival Pr'!$M34:$X34)</f>
        <v>5.0567515203848492</v>
      </c>
      <c r="H34" s="9">
        <f>Data!H34*PRODUCT('Growth Factors &amp; Survival Pr'!$M34:$X34)</f>
        <v>6.1540149493779905</v>
      </c>
      <c r="I34" s="9">
        <f>Data!I34*PRODUCT('Growth Factors &amp; Survival Pr'!$M34:$X34)</f>
        <v>4.7959178435918837</v>
      </c>
      <c r="J34" s="9">
        <f>Data!J34*PRODUCT('Growth Factors &amp; Survival Pr'!$M34:$X34)</f>
        <v>5.501522715558254</v>
      </c>
      <c r="K34" s="9">
        <f>Data!K34*PRODUCT('Growth Factors &amp; Survival Pr'!$M34:$X34)</f>
        <v>5.8426639768625925</v>
      </c>
      <c r="L34" s="9"/>
      <c r="M34">
        <v>30</v>
      </c>
      <c r="N34" s="9">
        <f>B34*(1-(1-'Growth Factors &amp; Survival Pr'!AA34)/2)</f>
        <v>4.4882867532122015</v>
      </c>
      <c r="O34" s="9">
        <f>C34*(1-(1-'Growth Factors &amp; Survival Pr'!AB34)/2)</f>
        <v>5.2795165286414676</v>
      </c>
      <c r="P34" s="9">
        <f>D34*(1-(1-'Growth Factors &amp; Survival Pr'!AC34)/2)</f>
        <v>5.8615199870829207</v>
      </c>
      <c r="Q34" s="9">
        <f>E34*(1-(1-'Growth Factors &amp; Survival Pr'!AD34)/2)</f>
        <v>5.4849133683542268</v>
      </c>
      <c r="R34" s="9">
        <f>F34*(1-(1-'Growth Factors &amp; Survival Pr'!AE34)/2)</f>
        <v>4.9835113825498008</v>
      </c>
      <c r="S34" s="9">
        <f>G34*(1-(1-'Growth Factors &amp; Survival Pr'!AF34)/2)</f>
        <v>4.6269276411521369</v>
      </c>
      <c r="T34" s="9">
        <f>H34*(1-(1-'Growth Factors &amp; Survival Pr'!AG34)/2)</f>
        <v>5.9364705209174788</v>
      </c>
      <c r="U34" s="9">
        <f>I34*(1-(1-'Growth Factors &amp; Survival Pr'!AH34)/2)</f>
        <v>4.2683668807967763</v>
      </c>
      <c r="V34" s="9">
        <f>J34*(1-(1-'Growth Factors &amp; Survival Pr'!AI34)/2)</f>
        <v>5.267708000147028</v>
      </c>
      <c r="W34" s="9">
        <f>K34*(1-(1-'Growth Factors &amp; Survival Pr'!AJ34)/2)</f>
        <v>5.6299910081047946</v>
      </c>
      <c r="Y34" s="27">
        <f>IF(OR(B34&lt;Parameters!$K$2,B34&gt;Parameters!$K$3),0,B34*'Growth Factors &amp; Survival Pr'!AA34)</f>
        <v>0</v>
      </c>
      <c r="Z34" s="27">
        <f>IF(OR(C34&lt;Parameters!$K$2,C34&gt;Parameters!$K$3),0,C34*'Growth Factors &amp; Survival Pr'!AB34)</f>
        <v>5.0451776748897572</v>
      </c>
      <c r="AA34" s="27">
        <f>IF(OR(D34&lt;Parameters!$K$2,D34&gt;Parameters!$K$3),0,D34*'Growth Factors &amp; Survival Pr'!AC34)</f>
        <v>5.6467221520719004</v>
      </c>
      <c r="AB34" s="27">
        <f>IF(OR(E34&lt;Parameters!$K$2,E34&gt;Parameters!$K$3),0,E34*'Growth Factors &amp; Survival Pr'!AD34)</f>
        <v>5.264695294692407</v>
      </c>
      <c r="AC34" s="27">
        <f>IF(OR(F34&lt;Parameters!$K$2,F34&gt;Parameters!$K$3),0,F34*'Growth Factors &amp; Survival Pr'!AE34)</f>
        <v>4.665414911323218</v>
      </c>
      <c r="AD34" s="27">
        <f>IF(OR(G34&lt;Parameters!$K$2,G34&gt;Parameters!$K$3),0,G34*'Growth Factors &amp; Survival Pr'!AF34)</f>
        <v>4.1971037619194247</v>
      </c>
      <c r="AE34" s="27">
        <f>IF(OR(H34&lt;Parameters!$K$2,H34&gt;Parameters!$K$3),0,H34*'Growth Factors &amp; Survival Pr'!AG34)</f>
        <v>5.7189260924569663</v>
      </c>
      <c r="AF34" s="27">
        <f>IF(OR(I34&lt;Parameters!$K$2,I34&gt;Parameters!$K$3),0,I34*'Growth Factors &amp; Survival Pr'!AH34)</f>
        <v>0</v>
      </c>
      <c r="AG34" s="27">
        <f>IF(OR(J34&lt;Parameters!$K$2,J34&gt;Parameters!$K$3),0,J34*'Growth Factors &amp; Survival Pr'!AI34)</f>
        <v>5.0338932847358029</v>
      </c>
      <c r="AH34" s="27">
        <f>IF(OR(K34&lt;Parameters!$K$2,K34&gt;Parameters!$K$3),0,K34*'Growth Factors &amp; Survival Pr'!AJ34)</f>
        <v>5.4173180393469957</v>
      </c>
    </row>
    <row r="35" spans="1:37" x14ac:dyDescent="0.3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N35" s="9"/>
      <c r="O35" s="9"/>
      <c r="P35" s="9"/>
      <c r="Q35" s="9"/>
      <c r="R35" s="9"/>
      <c r="S35" s="9"/>
      <c r="T35" s="9"/>
      <c r="U35" s="9"/>
      <c r="V35" s="9"/>
      <c r="W35" s="9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pans="1:37" x14ac:dyDescent="0.35">
      <c r="A36" t="s">
        <v>67</v>
      </c>
      <c r="B36" s="9">
        <f t="shared" ref="B36:K36" si="0">SUM(B5:B34)</f>
        <v>178.3669591101565</v>
      </c>
      <c r="C36" s="9">
        <f t="shared" si="0"/>
        <v>182.46579730133033</v>
      </c>
      <c r="D36" s="9">
        <f t="shared" si="0"/>
        <v>177.05389793956806</v>
      </c>
      <c r="E36" s="9">
        <f t="shared" si="0"/>
        <v>186.00854889136531</v>
      </c>
      <c r="F36" s="9">
        <f t="shared" si="0"/>
        <v>172.38858335284655</v>
      </c>
      <c r="G36" s="9">
        <f t="shared" si="0"/>
        <v>177.96848333262207</v>
      </c>
      <c r="H36" s="9">
        <f t="shared" si="0"/>
        <v>180.57167207114023</v>
      </c>
      <c r="I36" s="9">
        <f t="shared" si="0"/>
        <v>181.90318470051665</v>
      </c>
      <c r="J36" s="9">
        <f t="shared" si="0"/>
        <v>182.14455789970262</v>
      </c>
      <c r="K36" s="9">
        <f t="shared" si="0"/>
        <v>180.00749606876366</v>
      </c>
      <c r="L36" s="9"/>
      <c r="M36" t="s">
        <v>69</v>
      </c>
      <c r="N36" s="9">
        <f t="shared" ref="N36:W36" si="1">SUM(N5:N34)</f>
        <v>168.96096988894988</v>
      </c>
      <c r="O36" s="9">
        <f t="shared" si="1"/>
        <v>174.07125609693892</v>
      </c>
      <c r="P36" s="9">
        <f t="shared" si="1"/>
        <v>167.93665809329858</v>
      </c>
      <c r="Q36" s="9">
        <f t="shared" si="1"/>
        <v>177.27446450887459</v>
      </c>
      <c r="R36" s="9">
        <f t="shared" si="1"/>
        <v>162.38255898068761</v>
      </c>
      <c r="S36" s="9">
        <f t="shared" si="1"/>
        <v>168.86448915015404</v>
      </c>
      <c r="T36" s="9">
        <f t="shared" si="1"/>
        <v>172.50280903560321</v>
      </c>
      <c r="U36" s="9">
        <f t="shared" si="1"/>
        <v>173.45015701385537</v>
      </c>
      <c r="V36" s="9">
        <f t="shared" si="1"/>
        <v>174.00371912980924</v>
      </c>
      <c r="W36" s="9">
        <f t="shared" si="1"/>
        <v>170.99272889902369</v>
      </c>
      <c r="Y36" s="27">
        <f t="shared" ref="Y36:AH36" si="2">SUM(Y5:Y34)</f>
        <v>98.836939881237186</v>
      </c>
      <c r="Z36" s="27">
        <f t="shared" si="2"/>
        <v>99.496160248792449</v>
      </c>
      <c r="AA36" s="27">
        <f t="shared" si="2"/>
        <v>125.06555934523908</v>
      </c>
      <c r="AB36" s="27">
        <f t="shared" si="2"/>
        <v>83.908952686523747</v>
      </c>
      <c r="AC36" s="27">
        <f t="shared" si="2"/>
        <v>126.92314035477477</v>
      </c>
      <c r="AD36" s="27">
        <f t="shared" si="2"/>
        <v>120.66928482490657</v>
      </c>
      <c r="AE36" s="27">
        <f t="shared" si="2"/>
        <v>118.22960235340895</v>
      </c>
      <c r="AF36" s="27">
        <f t="shared" si="2"/>
        <v>96.688075735977037</v>
      </c>
      <c r="AG36" s="27">
        <f t="shared" si="2"/>
        <v>120.85957696145331</v>
      </c>
      <c r="AH36" s="27">
        <f t="shared" si="2"/>
        <v>108.94292175343547</v>
      </c>
    </row>
    <row r="37" spans="1:37" x14ac:dyDescent="0.35">
      <c r="A37" t="s">
        <v>64</v>
      </c>
      <c r="B37">
        <f>COUNTIF(B5:B34,"&lt;"&amp;Parameters!$K$2)</f>
        <v>4</v>
      </c>
      <c r="C37">
        <f>COUNTIF(C5:C34,"&lt;"&amp;Parameters!$K$2)</f>
        <v>2</v>
      </c>
      <c r="D37">
        <f>COUNTIF(D5:D34,"&lt;"&amp;Parameters!$K$2)</f>
        <v>2</v>
      </c>
      <c r="E37">
        <f>COUNTIF(E5:E34,"&lt;"&amp;Parameters!$K$2)</f>
        <v>2</v>
      </c>
      <c r="F37">
        <f>COUNTIF(F5:F34,"&lt;"&amp;Parameters!$K$2)</f>
        <v>5</v>
      </c>
      <c r="G37">
        <f>COUNTIF(G5:G34,"&lt;"&amp;Parameters!$K$2)</f>
        <v>2</v>
      </c>
      <c r="H37">
        <f>COUNTIF(H5:H34,"&lt;"&amp;Parameters!$K$2)</f>
        <v>2</v>
      </c>
      <c r="I37">
        <f>COUNTIF(I5:I34,"&lt;"&amp;Parameters!$K$2)</f>
        <v>4</v>
      </c>
      <c r="J37">
        <f>COUNTIF(J5:J34,"&lt;"&amp;Parameters!$K$2)</f>
        <v>0</v>
      </c>
      <c r="K37">
        <f>COUNTIF(K5:K34,"&lt;"&amp;Parameters!$K$2)</f>
        <v>2</v>
      </c>
      <c r="X37" s="36" t="s">
        <v>57</v>
      </c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J37" s="29" t="s">
        <v>59</v>
      </c>
    </row>
    <row r="38" spans="1:37" x14ac:dyDescent="0.35">
      <c r="A38" t="s">
        <v>65</v>
      </c>
      <c r="B38">
        <f>COUNTIF(B5:B34,"&gt;"&amp;Parameters!$K$3)</f>
        <v>7</v>
      </c>
      <c r="C38">
        <f>COUNTIF(C5:C34,"&gt;"&amp;Parameters!$K$3)</f>
        <v>9</v>
      </c>
      <c r="D38">
        <f>COUNTIF(D5:D34,"&gt;"&amp;Parameters!$K$3)</f>
        <v>4</v>
      </c>
      <c r="E38">
        <f>COUNTIF(E5:E34,"&gt;"&amp;Parameters!$K$3)</f>
        <v>12</v>
      </c>
      <c r="F38">
        <f>COUNTIF(F5:F34,"&gt;"&amp;Parameters!$K$3)</f>
        <v>1</v>
      </c>
      <c r="G38">
        <f>COUNTIF(G5:G34,"&gt;"&amp;Parameters!$K$3)</f>
        <v>5</v>
      </c>
      <c r="H38">
        <f>COUNTIF(H5:H34,"&gt;"&amp;Parameters!$K$3)</f>
        <v>6</v>
      </c>
      <c r="I38">
        <f>COUNTIF(I5:I34,"&gt;"&amp;Parameters!$K$3)</f>
        <v>8</v>
      </c>
      <c r="J38">
        <f>COUNTIF(J5:J34,"&gt;"&amp;Parameters!$K$3)</f>
        <v>7</v>
      </c>
      <c r="K38">
        <f>COUNTIF(K5:K34,"&gt;"&amp;Parameters!$K$3)</f>
        <v>7</v>
      </c>
      <c r="X38" s="37" t="s">
        <v>26</v>
      </c>
      <c r="Y38" s="16">
        <f>Y36*Parameters!$K$7</f>
        <v>494.18469940618593</v>
      </c>
      <c r="Z38" s="16">
        <f>Z36*Parameters!$K$7</f>
        <v>497.48080124396222</v>
      </c>
      <c r="AA38" s="16">
        <f>AA36*Parameters!$K$7</f>
        <v>625.3277967261954</v>
      </c>
      <c r="AB38" s="16">
        <f>AB36*Parameters!$K$7</f>
        <v>419.54476343261877</v>
      </c>
      <c r="AC38" s="16">
        <f>AC36*Parameters!$K$7</f>
        <v>634.61570177387387</v>
      </c>
      <c r="AD38" s="16">
        <f>AD36*Parameters!$K$7</f>
        <v>603.34642412453286</v>
      </c>
      <c r="AE38" s="16">
        <f>AE36*Parameters!$K$7</f>
        <v>591.14801176704475</v>
      </c>
      <c r="AF38" s="16">
        <f>AF36*Parameters!$K$7</f>
        <v>483.44037867988516</v>
      </c>
      <c r="AG38" s="16">
        <f>AG36*Parameters!$K$7</f>
        <v>604.29788480726654</v>
      </c>
      <c r="AH38" s="16">
        <f>AH36*Parameters!$K$7</f>
        <v>544.71460876717731</v>
      </c>
      <c r="AJ38" s="12">
        <f>SUM(Y38:AH38)</f>
        <v>5498.1010707287423</v>
      </c>
    </row>
    <row r="39" spans="1:37" x14ac:dyDescent="0.35">
      <c r="X39" s="37" t="s">
        <v>34</v>
      </c>
      <c r="Y39" s="16">
        <f>SUM(Y45:Y47)</f>
        <v>504.48048494447494</v>
      </c>
      <c r="Z39" s="16">
        <f t="shared" ref="Z39:AH39" si="3">SUM(Z45:Z47)</f>
        <v>507.03562804846945</v>
      </c>
      <c r="AA39" s="16">
        <f t="shared" si="3"/>
        <v>503.96832904664927</v>
      </c>
      <c r="AB39" s="16">
        <f t="shared" si="3"/>
        <v>508.63723225443732</v>
      </c>
      <c r="AC39" s="16">
        <f t="shared" si="3"/>
        <v>501.19127949034379</v>
      </c>
      <c r="AD39" s="16">
        <f t="shared" si="3"/>
        <v>504.43224457507699</v>
      </c>
      <c r="AE39" s="16">
        <f t="shared" si="3"/>
        <v>506.25140451780157</v>
      </c>
      <c r="AF39" s="16">
        <f t="shared" si="3"/>
        <v>506.72507850692767</v>
      </c>
      <c r="AG39" s="16">
        <f t="shared" si="3"/>
        <v>507.00185956490463</v>
      </c>
      <c r="AH39" s="16">
        <f t="shared" si="3"/>
        <v>505.49636444951182</v>
      </c>
      <c r="AI39" s="1"/>
      <c r="AJ39" s="12">
        <f>SUM(Y39:AH39)</f>
        <v>5055.2199053985978</v>
      </c>
    </row>
    <row r="40" spans="1:37" x14ac:dyDescent="0.35">
      <c r="X40" s="37" t="s">
        <v>27</v>
      </c>
      <c r="Y40" s="16">
        <f t="shared" ref="Y40:AH40" si="4">Y38-Y39</f>
        <v>-10.29578553828901</v>
      </c>
      <c r="Z40" s="16">
        <f t="shared" si="4"/>
        <v>-9.5548268045072291</v>
      </c>
      <c r="AA40" s="16">
        <f t="shared" si="4"/>
        <v>121.35946767954613</v>
      </c>
      <c r="AB40" s="16">
        <f t="shared" si="4"/>
        <v>-89.092468821818557</v>
      </c>
      <c r="AC40" s="16">
        <f t="shared" si="4"/>
        <v>133.42442228353008</v>
      </c>
      <c r="AD40" s="16">
        <f t="shared" si="4"/>
        <v>98.914179549455866</v>
      </c>
      <c r="AE40" s="16">
        <f t="shared" si="4"/>
        <v>84.896607249243175</v>
      </c>
      <c r="AF40" s="16">
        <f t="shared" si="4"/>
        <v>-23.284699827042516</v>
      </c>
      <c r="AG40" s="16">
        <f t="shared" si="4"/>
        <v>97.296025242361907</v>
      </c>
      <c r="AH40" s="16">
        <f t="shared" si="4"/>
        <v>39.218244317665494</v>
      </c>
      <c r="AI40" s="1"/>
      <c r="AJ40" s="12">
        <f>SUM(Y40:AH40)</f>
        <v>442.88116533014534</v>
      </c>
    </row>
    <row r="41" spans="1:37" x14ac:dyDescent="0.35">
      <c r="AI41" s="21" t="s">
        <v>58</v>
      </c>
      <c r="AJ41" s="11">
        <f>AJ40/AJ38</f>
        <v>8.0551659497129599E-2</v>
      </c>
    </row>
    <row r="42" spans="1:37" x14ac:dyDescent="0.35">
      <c r="AJ42" s="1"/>
      <c r="AK42" s="1"/>
    </row>
    <row r="43" spans="1:37" x14ac:dyDescent="0.35">
      <c r="AJ43" s="1"/>
    </row>
    <row r="44" spans="1:37" x14ac:dyDescent="0.35">
      <c r="X44" s="15" t="s">
        <v>52</v>
      </c>
      <c r="AJ44" s="29" t="s">
        <v>59</v>
      </c>
    </row>
    <row r="45" spans="1:37" x14ac:dyDescent="0.35">
      <c r="X45" t="s">
        <v>50</v>
      </c>
      <c r="Y45" s="18">
        <f>Parameters!$K$9*COUNT(Y5:Y34)</f>
        <v>60</v>
      </c>
      <c r="Z45" s="18">
        <f>Parameters!$K$9*COUNT(Z5:Z34)</f>
        <v>60</v>
      </c>
      <c r="AA45" s="18">
        <f>Parameters!$K$9*COUNT(AA5:AA34)</f>
        <v>60</v>
      </c>
      <c r="AB45" s="18">
        <f>Parameters!$K$9*COUNT(AB5:AB34)</f>
        <v>60</v>
      </c>
      <c r="AC45" s="18">
        <f>Parameters!$K$9*COUNT(AC5:AC34)</f>
        <v>60</v>
      </c>
      <c r="AD45" s="18">
        <f>Parameters!$K$9*COUNT(AD5:AD34)</f>
        <v>60</v>
      </c>
      <c r="AE45" s="18">
        <f>Parameters!$K$9*COUNT(AE5:AE34)</f>
        <v>60</v>
      </c>
      <c r="AF45" s="18">
        <f>Parameters!$K$9*COUNT(AF5:AF34)</f>
        <v>60</v>
      </c>
      <c r="AG45" s="18">
        <f>Parameters!$K$9*COUNT(AG5:AG34)</f>
        <v>60</v>
      </c>
      <c r="AH45" s="18">
        <f>Parameters!$K$9*COUNT(AH5:AH34)</f>
        <v>60</v>
      </c>
      <c r="AJ45" s="30">
        <f>SUM(Y45:AH45)</f>
        <v>600</v>
      </c>
    </row>
    <row r="46" spans="1:37" x14ac:dyDescent="0.35">
      <c r="X46" t="s">
        <v>48</v>
      </c>
      <c r="Y46" s="18">
        <f>+Parameters!$K$10*N36</f>
        <v>84.480484944474938</v>
      </c>
      <c r="Z46" s="18">
        <f>+Parameters!$K$10*O36</f>
        <v>87.035628048469462</v>
      </c>
      <c r="AA46" s="18">
        <f>+Parameters!$K$10*P36</f>
        <v>83.968329046649288</v>
      </c>
      <c r="AB46" s="18">
        <f>+Parameters!$K$10*Q36</f>
        <v>88.637232254437293</v>
      </c>
      <c r="AC46" s="18">
        <f>+Parameters!$K$10*R36</f>
        <v>81.191279490343803</v>
      </c>
      <c r="AD46" s="18">
        <f>+Parameters!$K$10*S36</f>
        <v>84.432244575077021</v>
      </c>
      <c r="AE46" s="18">
        <f>+Parameters!$K$10*T36</f>
        <v>86.251404517801603</v>
      </c>
      <c r="AF46" s="18">
        <f>+Parameters!$K$10*U36</f>
        <v>86.725078506927687</v>
      </c>
      <c r="AG46" s="18">
        <f>+Parameters!$K$10*V36</f>
        <v>87.00185956490462</v>
      </c>
      <c r="AH46" s="18">
        <f>+Parameters!$K$10*W36</f>
        <v>85.496364449511844</v>
      </c>
      <c r="AJ46" s="30">
        <f t="shared" ref="AJ46:AJ47" si="5">SUM(Y46:AH46)</f>
        <v>855.21990539859758</v>
      </c>
    </row>
    <row r="47" spans="1:37" x14ac:dyDescent="0.35">
      <c r="X47" t="s">
        <v>51</v>
      </c>
      <c r="Y47" s="18">
        <f>Parameters!$K$11*Parameters!$K$13</f>
        <v>360</v>
      </c>
      <c r="Z47" s="18">
        <f>Parameters!$K$11*Parameters!$K$13</f>
        <v>360</v>
      </c>
      <c r="AA47" s="18">
        <f>Parameters!$K$11*Parameters!$K$13</f>
        <v>360</v>
      </c>
      <c r="AB47" s="18">
        <f>Parameters!$K$11*Parameters!$K$13</f>
        <v>360</v>
      </c>
      <c r="AC47" s="18">
        <f>Parameters!$K$11*Parameters!$K$13</f>
        <v>360</v>
      </c>
      <c r="AD47" s="18">
        <f>Parameters!$K$11*Parameters!$K$13</f>
        <v>360</v>
      </c>
      <c r="AE47" s="18">
        <f>Parameters!$K$11*Parameters!$K$13</f>
        <v>360</v>
      </c>
      <c r="AF47" s="18">
        <f>Parameters!$K$11*Parameters!$K$13</f>
        <v>360</v>
      </c>
      <c r="AG47" s="18">
        <f>Parameters!$K$11*Parameters!$K$13</f>
        <v>360</v>
      </c>
      <c r="AH47" s="18">
        <f>Parameters!$K$11*Parameters!$K$13</f>
        <v>360</v>
      </c>
      <c r="AJ47" s="30">
        <f t="shared" si="5"/>
        <v>3600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B5EC7CF0-C1E4-4C55-A9B8-90A6056CC6AD}"/>
</file>

<file path=customXml/itemProps2.xml><?xml version="1.0" encoding="utf-8"?>
<ds:datastoreItem xmlns:ds="http://schemas.openxmlformats.org/officeDocument/2006/customXml" ds:itemID="{A34692A2-779E-4601-8FBB-D0BEE5333A72}"/>
</file>

<file path=customXml/itemProps3.xml><?xml version="1.0" encoding="utf-8"?>
<ds:datastoreItem xmlns:ds="http://schemas.openxmlformats.org/officeDocument/2006/customXml" ds:itemID="{5CF12FC3-A55D-4269-ACDD-CFA64C434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Parameters</vt:lpstr>
      <vt:lpstr>Growth Factors &amp; Survival Pr</vt:lpstr>
      <vt:lpstr>Expected Profits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Rongai</dc:creator>
  <cp:lastModifiedBy>Vickersmith, AJ (Birmingham)</cp:lastModifiedBy>
  <dcterms:created xsi:type="dcterms:W3CDTF">2021-03-23T19:14:24Z</dcterms:created>
  <dcterms:modified xsi:type="dcterms:W3CDTF">2022-08-28T08:47:24Z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2021-08-21T07:38:19Z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cd382e1f-41fb-4243-bbf0-c205dad95153</vt:lpwstr>
  </property>
  <property fmtid="{D5CDD505-2E9C-101B-9397-08002B2CF9AE}" pid="8" name="MSIP_Label_d347b247-e90e-43a3-9d7b-004f14ae6873_ContentBits">
    <vt:lpwstr>0</vt:lpwstr>
  </property>
  <property fmtid="{D5CDD505-2E9C-101B-9397-08002B2CF9AE}" pid="9" name="ContentTypeId">
    <vt:lpwstr>0x010100BED9F350256FC04C9EF19E11D9C59124</vt:lpwstr>
  </property>
  <property fmtid="{D5CDD505-2E9C-101B-9397-08002B2CF9AE}" pid="10" name="MediaServiceImageTags">
    <vt:lpwstr/>
  </property>
</Properties>
</file>